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3" activeTab="0"/>
  </bookViews>
  <sheets>
    <sheet name="план учебного процесса" sheetId="1" r:id="rId1"/>
  </sheets>
  <definedNames/>
  <calcPr fullCalcOnLoad="1"/>
</workbook>
</file>

<file path=xl/sharedStrings.xml><?xml version="1.0" encoding="utf-8"?>
<sst xmlns="http://schemas.openxmlformats.org/spreadsheetml/2006/main" count="205" uniqueCount="176">
  <si>
    <t xml:space="preserve"> План учебного процесса ОПОП СПО специальность 15.02.08 Технология машиностроения, базовый уровень подготовки</t>
  </si>
  <si>
    <t>Индекс</t>
  </si>
  <si>
    <t>Наименование циклов, дисциплин, профессиональных модулей, МДК, практик</t>
  </si>
  <si>
    <t>Формы  промежуточной аттестации (по семестрам)</t>
  </si>
  <si>
    <t>Распределение  обязательной учебной  нагрузки (включая обязательную аудиторную нагрузку и все виды практики в составе профессиональных модулей) по курсам и семестрам (час. в семестр)</t>
  </si>
  <si>
    <t>Экзамены</t>
  </si>
  <si>
    <t>Зачеты</t>
  </si>
  <si>
    <t>Дифференцированные зачеты</t>
  </si>
  <si>
    <t>1 курс</t>
  </si>
  <si>
    <t>2 курс</t>
  </si>
  <si>
    <t>3 курс</t>
  </si>
  <si>
    <t>4 курс</t>
  </si>
  <si>
    <t>Всего</t>
  </si>
  <si>
    <t>1 сем.</t>
  </si>
  <si>
    <t>2 сем.</t>
  </si>
  <si>
    <t>Итого за I курс</t>
  </si>
  <si>
    <t>3 сем.</t>
  </si>
  <si>
    <t>4 сем.</t>
  </si>
  <si>
    <t>Итого за II курс</t>
  </si>
  <si>
    <t>5 сем.</t>
  </si>
  <si>
    <t>6 сем.</t>
  </si>
  <si>
    <t>Итого за III курс</t>
  </si>
  <si>
    <t>7 сем.</t>
  </si>
  <si>
    <t>Итого за IV курс</t>
  </si>
  <si>
    <t>лаб. и практ. занятий, вкл. Семинары</t>
  </si>
  <si>
    <t>курсовых работ</t>
  </si>
  <si>
    <t>нед.</t>
  </si>
  <si>
    <t>3у/п</t>
  </si>
  <si>
    <t>Базовые учебные дисциплины</t>
  </si>
  <si>
    <t>Иностранный язык</t>
  </si>
  <si>
    <t>История</t>
  </si>
  <si>
    <t>Химия</t>
  </si>
  <si>
    <t>Физическая культура</t>
  </si>
  <si>
    <t>ОБЖ</t>
  </si>
  <si>
    <t>Профильные учебные дисциплины</t>
  </si>
  <si>
    <t>Математика</t>
  </si>
  <si>
    <t>Информатика и ИКТ</t>
  </si>
  <si>
    <t>Физика</t>
  </si>
  <si>
    <t>ОГСЭ.00</t>
  </si>
  <si>
    <t>Общий гуманитарный и
 социально-экономический цикл</t>
  </si>
  <si>
    <t>ОГСЭ.01</t>
  </si>
  <si>
    <t>Основы философии</t>
  </si>
  <si>
    <t>6</t>
  </si>
  <si>
    <t>ОГСЭ.02</t>
  </si>
  <si>
    <t>3</t>
  </si>
  <si>
    <t>ОГСЭ.03</t>
  </si>
  <si>
    <t>3,5,7</t>
  </si>
  <si>
    <t>4,6,8</t>
  </si>
  <si>
    <t>ОГСЭ.04</t>
  </si>
  <si>
    <t>ЕН.00</t>
  </si>
  <si>
    <t>Математический и общий естественнонаучный цикл</t>
  </si>
  <si>
    <t>ЕН.01</t>
  </si>
  <si>
    <t>ЕН.02</t>
  </si>
  <si>
    <t>Информатика</t>
  </si>
  <si>
    <t>П. 00</t>
  </si>
  <si>
    <t>Профессиональный цикл</t>
  </si>
  <si>
    <t>ОП.00</t>
  </si>
  <si>
    <t>Общепрофессиональные дисциплины</t>
  </si>
  <si>
    <t>ОП.01</t>
  </si>
  <si>
    <t>Инженерная графика</t>
  </si>
  <si>
    <t>5</t>
  </si>
  <si>
    <t>ОП.02</t>
  </si>
  <si>
    <t>Компьютерная графика</t>
  </si>
  <si>
    <t>4</t>
  </si>
  <si>
    <t>ОП. 03</t>
  </si>
  <si>
    <t>Техническая механика</t>
  </si>
  <si>
    <t>ОП.04</t>
  </si>
  <si>
    <t>Материаловедение</t>
  </si>
  <si>
    <t>ОП.05</t>
  </si>
  <si>
    <t>Метрология, стадартизация и сертификация</t>
  </si>
  <si>
    <t>ОП. 06</t>
  </si>
  <si>
    <t>Процессы формообразования и инструменты</t>
  </si>
  <si>
    <t>ОП. 07</t>
  </si>
  <si>
    <t>Технологическое оборудование</t>
  </si>
  <si>
    <t>ОП. 08</t>
  </si>
  <si>
    <t>Технология машиностроения</t>
  </si>
  <si>
    <t>7</t>
  </si>
  <si>
    <t>ОП.09</t>
  </si>
  <si>
    <t>Технологическая оснастка</t>
  </si>
  <si>
    <t>ОП.10</t>
  </si>
  <si>
    <t>Программирование для автоматизированного оборудования</t>
  </si>
  <si>
    <t>8</t>
  </si>
  <si>
    <t>ОП.11</t>
  </si>
  <si>
    <t>Информационные технологии в профессиональной деятельности</t>
  </si>
  <si>
    <t>ОП.12</t>
  </si>
  <si>
    <t>Основы экономики организации и правового обеспечения профессиональной деятельности</t>
  </si>
  <si>
    <t>ОП.13</t>
  </si>
  <si>
    <t>Охрана труда</t>
  </si>
  <si>
    <t>ОП.14</t>
  </si>
  <si>
    <t>Безопасность жизнедеятельности</t>
  </si>
  <si>
    <t>Электротехника и электроника</t>
  </si>
  <si>
    <t>Гидравлические и пневманические системы</t>
  </si>
  <si>
    <t>ПМ.00</t>
  </si>
  <si>
    <t>Профессиональные модули</t>
  </si>
  <si>
    <t>ПМ. 01</t>
  </si>
  <si>
    <t>Разработка технологических процессов изготовления деталей машин</t>
  </si>
  <si>
    <t>МДК.01.01</t>
  </si>
  <si>
    <t>Технологические процессы изготовления деталей машин</t>
  </si>
  <si>
    <t>МДК.01.02</t>
  </si>
  <si>
    <t>Системы автоматизированного проектирования и программирования в машиностроении</t>
  </si>
  <si>
    <t>УП.01</t>
  </si>
  <si>
    <t>Учебная практика</t>
  </si>
  <si>
    <t>ПП.01</t>
  </si>
  <si>
    <t>Производственная практика (по профилю специальности)</t>
  </si>
  <si>
    <t>ПМ.02</t>
  </si>
  <si>
    <t>Участие в организации производственной деятельности структурного подразделения</t>
  </si>
  <si>
    <t>МДК.02.01</t>
  </si>
  <si>
    <t>Планирование и организация работы структурного подразделения</t>
  </si>
  <si>
    <t>УП.02</t>
  </si>
  <si>
    <t>ПП.02</t>
  </si>
  <si>
    <t>ПМ.03</t>
  </si>
  <si>
    <t xml:space="preserve"> Участие во внедрении технологических процессов изготовления деталей машин и осуществление технического контроля</t>
  </si>
  <si>
    <t>МДК.03.01</t>
  </si>
  <si>
    <t>Реализация технологических процессов изготовления деталей</t>
  </si>
  <si>
    <t>МДК.03.02</t>
  </si>
  <si>
    <t>Контроль соответствия качества деталей требованиям технической документации</t>
  </si>
  <si>
    <t>УП.03</t>
  </si>
  <si>
    <t>ПП.03</t>
  </si>
  <si>
    <t>ПМ.04</t>
  </si>
  <si>
    <t>Выполнение работ по  одной или нескольким профессиям рабочих, должностям служащих</t>
  </si>
  <si>
    <t>МДК.В. 04.01</t>
  </si>
  <si>
    <t>МДК.В.04.02</t>
  </si>
  <si>
    <t>Технология обработки на металлорежущих станках</t>
  </si>
  <si>
    <t>УП.04</t>
  </si>
  <si>
    <t>ПП.04</t>
  </si>
  <si>
    <t>ПДП.00</t>
  </si>
  <si>
    <t xml:space="preserve">Производственная  практика (преддипломная)  </t>
  </si>
  <si>
    <t>ГИА.00</t>
  </si>
  <si>
    <t>Государственная (итоговая) аттестация</t>
  </si>
  <si>
    <t>6 нед</t>
  </si>
  <si>
    <t>дисциплин и МДК</t>
  </si>
  <si>
    <t>учебной пратики</t>
  </si>
  <si>
    <t>производ. практики</t>
  </si>
  <si>
    <t>экзаменов</t>
  </si>
  <si>
    <t>диф. зачетов</t>
  </si>
  <si>
    <t>зачетов</t>
  </si>
  <si>
    <t>13/3уп</t>
  </si>
  <si>
    <t>Вариативная часть учебного цикла</t>
  </si>
  <si>
    <t>ОП.15</t>
  </si>
  <si>
    <t>ОП.16</t>
  </si>
  <si>
    <t>Общеобразовательные дисциплины</t>
  </si>
  <si>
    <t>ОУД.00</t>
  </si>
  <si>
    <t>ОУД.01</t>
  </si>
  <si>
    <t>ОУД.02</t>
  </si>
  <si>
    <t>ОУД.04</t>
  </si>
  <si>
    <t>ОУД.05</t>
  </si>
  <si>
    <t>ОУД.06</t>
  </si>
  <si>
    <t>ОУД.09</t>
  </si>
  <si>
    <t>ОУД.10</t>
  </si>
  <si>
    <t>ОУД.15</t>
  </si>
  <si>
    <t>Биология</t>
  </si>
  <si>
    <t>ОУД.16</t>
  </si>
  <si>
    <t>География</t>
  </si>
  <si>
    <t>ОУД.17</t>
  </si>
  <si>
    <t>Экология</t>
  </si>
  <si>
    <t>ОУД.03</t>
  </si>
  <si>
    <t>ОУД.07</t>
  </si>
  <si>
    <t>ОУД.08</t>
  </si>
  <si>
    <t>Русский язык и литература</t>
  </si>
  <si>
    <t>4 п/п</t>
  </si>
  <si>
    <t>9 п/п</t>
  </si>
  <si>
    <t>2 у/п</t>
  </si>
  <si>
    <t>16/ 4уп</t>
  </si>
  <si>
    <t>2к</t>
  </si>
  <si>
    <t xml:space="preserve">Технология металлообработки на металлорежущих станках с программным управлением </t>
  </si>
  <si>
    <t>Консультации для обучающихся по очной форме обучения образовательной организацией из расчета 4 часа на одного обучающегося на каждый учебный год,</t>
  </si>
  <si>
    <t>1. Программа базовой подготовки</t>
  </si>
  <si>
    <t>1.1.Выпускная квалификационная работа  Выполнение дипломного проекта  с 20.05 по 14.06 (всего 4 нед.)</t>
  </si>
  <si>
    <t>Выпускная квалификационная работа  Защита дипломного проекта (работы) с  15.06 по 28.06 (всего 2 нед.)</t>
  </si>
  <si>
    <t>Обществознание (вкл. экономику и право)</t>
  </si>
  <si>
    <t>Объем образовательной программы</t>
  </si>
  <si>
    <t>всего</t>
  </si>
  <si>
    <t>самостоятельная  работа</t>
  </si>
  <si>
    <t>Нагрузка во взаимодействиии с преподавателем</t>
  </si>
  <si>
    <t>всего занятий</t>
  </si>
  <si>
    <t>в том числе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</si>
</sst>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7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4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textRotation="90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textRotation="90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 wrapText="1"/>
    </xf>
    <xf numFmtId="1" fontId="7" fillId="33" borderId="15" xfId="0" applyNumberFormat="1" applyFont="1" applyFill="1" applyBorder="1" applyAlignment="1">
      <alignment horizontal="center" vertical="center" wrapText="1"/>
    </xf>
    <xf numFmtId="1" fontId="6" fillId="33" borderId="16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" fontId="6" fillId="33" borderId="25" xfId="0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1" fontId="6" fillId="33" borderId="30" xfId="0" applyNumberFormat="1" applyFont="1" applyFill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33" borderId="37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7" fillId="33" borderId="39" xfId="0" applyNumberFormat="1" applyFont="1" applyFill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 wrapText="1"/>
    </xf>
    <xf numFmtId="1" fontId="7" fillId="33" borderId="13" xfId="0" applyNumberFormat="1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 wrapText="1"/>
    </xf>
    <xf numFmtId="1" fontId="7" fillId="33" borderId="40" xfId="0" applyNumberFormat="1" applyFont="1" applyFill="1" applyBorder="1" applyAlignment="1">
      <alignment horizontal="center" vertical="center" wrapText="1"/>
    </xf>
    <xf numFmtId="1" fontId="7" fillId="33" borderId="41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/>
    </xf>
    <xf numFmtId="0" fontId="6" fillId="0" borderId="42" xfId="0" applyFont="1" applyBorder="1" applyAlignment="1">
      <alignment/>
    </xf>
    <xf numFmtId="49" fontId="9" fillId="0" borderId="22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" fontId="6" fillId="33" borderId="37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6" xfId="0" applyFont="1" applyBorder="1" applyAlignment="1">
      <alignment horizontal="left"/>
    </xf>
    <xf numFmtId="0" fontId="6" fillId="0" borderId="44" xfId="0" applyFont="1" applyFill="1" applyBorder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/>
    </xf>
    <xf numFmtId="1" fontId="6" fillId="33" borderId="25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4" xfId="0" applyFont="1" applyBorder="1" applyAlignment="1">
      <alignment/>
    </xf>
    <xf numFmtId="49" fontId="9" fillId="0" borderId="27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left"/>
    </xf>
    <xf numFmtId="0" fontId="6" fillId="0" borderId="45" xfId="0" applyFont="1" applyBorder="1" applyAlignment="1">
      <alignment/>
    </xf>
    <xf numFmtId="49" fontId="9" fillId="0" borderId="46" xfId="0" applyNumberFormat="1" applyFont="1" applyBorder="1" applyAlignment="1">
      <alignment horizontal="center" vertical="center"/>
    </xf>
    <xf numFmtId="1" fontId="9" fillId="0" borderId="47" xfId="0" applyNumberFormat="1" applyFont="1" applyBorder="1" applyAlignment="1">
      <alignment horizontal="center" vertical="center"/>
    </xf>
    <xf numFmtId="1" fontId="9" fillId="0" borderId="48" xfId="0" applyNumberFormat="1" applyFont="1" applyBorder="1" applyAlignment="1">
      <alignment horizontal="center" vertical="center"/>
    </xf>
    <xf numFmtId="1" fontId="6" fillId="33" borderId="30" xfId="0" applyNumberFormat="1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 wrapText="1"/>
    </xf>
    <xf numFmtId="49" fontId="8" fillId="0" borderId="50" xfId="0" applyNumberFormat="1" applyFont="1" applyBorder="1" applyAlignment="1">
      <alignment horizontal="center" vertical="center" wrapText="1"/>
    </xf>
    <xf numFmtId="1" fontId="8" fillId="0" borderId="51" xfId="0" applyNumberFormat="1" applyFont="1" applyBorder="1" applyAlignment="1">
      <alignment horizontal="center" vertical="center"/>
    </xf>
    <xf numFmtId="1" fontId="8" fillId="0" borderId="35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6" fillId="0" borderId="42" xfId="0" applyFont="1" applyFill="1" applyBorder="1" applyAlignment="1">
      <alignment wrapText="1"/>
    </xf>
    <xf numFmtId="49" fontId="9" fillId="0" borderId="22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left"/>
    </xf>
    <xf numFmtId="0" fontId="6" fillId="0" borderId="45" xfId="0" applyFont="1" applyFill="1" applyBorder="1" applyAlignment="1">
      <alignment/>
    </xf>
    <xf numFmtId="49" fontId="9" fillId="0" borderId="46" xfId="0" applyNumberFormat="1" applyFont="1" applyFill="1" applyBorder="1" applyAlignment="1">
      <alignment horizontal="center" vertical="center"/>
    </xf>
    <xf numFmtId="0" fontId="9" fillId="0" borderId="47" xfId="0" applyNumberFormat="1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3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7" fillId="0" borderId="38" xfId="0" applyFont="1" applyBorder="1" applyAlignment="1">
      <alignment wrapText="1"/>
    </xf>
    <xf numFmtId="49" fontId="8" fillId="0" borderId="12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wrapText="1"/>
    </xf>
    <xf numFmtId="49" fontId="9" fillId="0" borderId="22" xfId="0" applyNumberFormat="1" applyFont="1" applyBorder="1" applyAlignment="1">
      <alignment horizontal="center" vertical="center" wrapText="1"/>
    </xf>
    <xf numFmtId="1" fontId="9" fillId="0" borderId="23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 wrapText="1"/>
    </xf>
    <xf numFmtId="1" fontId="6" fillId="33" borderId="16" xfId="0" applyNumberFormat="1" applyFont="1" applyFill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53" xfId="0" applyFont="1" applyBorder="1" applyAlignment="1">
      <alignment vertical="top" wrapText="1"/>
    </xf>
    <xf numFmtId="49" fontId="9" fillId="0" borderId="27" xfId="0" applyNumberFormat="1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1" fontId="6" fillId="0" borderId="27" xfId="0" applyNumberFormat="1" applyFont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vertical="top" wrapText="1"/>
    </xf>
    <xf numFmtId="0" fontId="9" fillId="0" borderId="10" xfId="0" applyNumberFormat="1" applyFont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/>
    </xf>
    <xf numFmtId="0" fontId="7" fillId="0" borderId="38" xfId="0" applyFont="1" applyBorder="1" applyAlignment="1">
      <alignment vertical="top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/>
    </xf>
    <xf numFmtId="0" fontId="7" fillId="33" borderId="16" xfId="0" applyFont="1" applyFill="1" applyBorder="1" applyAlignment="1">
      <alignment horizontal="left"/>
    </xf>
    <xf numFmtId="0" fontId="7" fillId="33" borderId="54" xfId="0" applyFont="1" applyFill="1" applyBorder="1" applyAlignment="1">
      <alignment wrapText="1"/>
    </xf>
    <xf numFmtId="49" fontId="8" fillId="33" borderId="22" xfId="0" applyNumberFormat="1" applyFont="1" applyFill="1" applyBorder="1" applyAlignment="1">
      <alignment horizontal="center" vertical="center" wrapText="1"/>
    </xf>
    <xf numFmtId="1" fontId="9" fillId="33" borderId="23" xfId="0" applyNumberFormat="1" applyFont="1" applyFill="1" applyBorder="1" applyAlignment="1">
      <alignment horizontal="center" vertical="center"/>
    </xf>
    <xf numFmtId="1" fontId="9" fillId="33" borderId="24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22" xfId="0" applyNumberFormat="1" applyFont="1" applyFill="1" applyBorder="1" applyAlignment="1">
      <alignment horizontal="center" vertical="center" wrapText="1"/>
    </xf>
    <xf numFmtId="1" fontId="6" fillId="33" borderId="23" xfId="0" applyNumberFormat="1" applyFont="1" applyFill="1" applyBorder="1" applyAlignment="1">
      <alignment horizontal="center" vertical="center" wrapText="1"/>
    </xf>
    <xf numFmtId="1" fontId="6" fillId="33" borderId="24" xfId="0" applyNumberFormat="1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wrapText="1"/>
    </xf>
    <xf numFmtId="1" fontId="6" fillId="0" borderId="53" xfId="0" applyNumberFormat="1" applyFont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vertical="top" wrapText="1"/>
    </xf>
    <xf numFmtId="0" fontId="6" fillId="34" borderId="25" xfId="0" applyFont="1" applyFill="1" applyBorder="1" applyAlignment="1">
      <alignment horizontal="left"/>
    </xf>
    <xf numFmtId="0" fontId="6" fillId="34" borderId="44" xfId="0" applyFont="1" applyFill="1" applyBorder="1" applyAlignment="1">
      <alignment vertical="top" wrapText="1"/>
    </xf>
    <xf numFmtId="49" fontId="9" fillId="34" borderId="27" xfId="0" applyNumberFormat="1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/>
    </xf>
    <xf numFmtId="1" fontId="9" fillId="34" borderId="26" xfId="0" applyNumberFormat="1" applyFont="1" applyFill="1" applyBorder="1" applyAlignment="1">
      <alignment horizontal="center" vertical="center"/>
    </xf>
    <xf numFmtId="1" fontId="7" fillId="34" borderId="25" xfId="0" applyNumberFormat="1" applyFont="1" applyFill="1" applyBorder="1" applyAlignment="1">
      <alignment horizontal="center" vertical="center" wrapText="1"/>
    </xf>
    <xf numFmtId="1" fontId="6" fillId="34" borderId="53" xfId="0" applyNumberFormat="1" applyFont="1" applyFill="1" applyBorder="1" applyAlignment="1">
      <alignment horizontal="center" vertical="center" wrapText="1"/>
    </xf>
    <xf numFmtId="1" fontId="6" fillId="34" borderId="25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/>
    </xf>
    <xf numFmtId="0" fontId="6" fillId="34" borderId="55" xfId="0" applyFont="1" applyFill="1" applyBorder="1" applyAlignment="1">
      <alignment horizontal="left"/>
    </xf>
    <xf numFmtId="0" fontId="6" fillId="34" borderId="56" xfId="0" applyFont="1" applyFill="1" applyBorder="1" applyAlignment="1">
      <alignment vertical="top" wrapText="1"/>
    </xf>
    <xf numFmtId="49" fontId="9" fillId="34" borderId="46" xfId="0" applyNumberFormat="1" applyFont="1" applyFill="1" applyBorder="1" applyAlignment="1">
      <alignment horizontal="center" vertical="center" wrapText="1"/>
    </xf>
    <xf numFmtId="1" fontId="9" fillId="34" borderId="47" xfId="0" applyNumberFormat="1" applyFont="1" applyFill="1" applyBorder="1" applyAlignment="1">
      <alignment horizontal="center" vertical="center"/>
    </xf>
    <xf numFmtId="1" fontId="9" fillId="34" borderId="48" xfId="0" applyNumberFormat="1" applyFont="1" applyFill="1" applyBorder="1" applyAlignment="1">
      <alignment horizontal="center" vertical="center"/>
    </xf>
    <xf numFmtId="1" fontId="7" fillId="34" borderId="55" xfId="0" applyNumberFormat="1" applyFont="1" applyFill="1" applyBorder="1" applyAlignment="1">
      <alignment horizontal="center" vertical="center" wrapText="1"/>
    </xf>
    <xf numFmtId="1" fontId="6" fillId="34" borderId="57" xfId="0" applyNumberFormat="1" applyFont="1" applyFill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 wrapText="1"/>
    </xf>
    <xf numFmtId="0" fontId="6" fillId="34" borderId="48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/>
    </xf>
    <xf numFmtId="0" fontId="7" fillId="33" borderId="54" xfId="0" applyFont="1" applyFill="1" applyBorder="1" applyAlignment="1">
      <alignment vertical="center" wrapText="1"/>
    </xf>
    <xf numFmtId="49" fontId="9" fillId="33" borderId="22" xfId="0" applyNumberFormat="1" applyFont="1" applyFill="1" applyBorder="1" applyAlignment="1">
      <alignment horizontal="center" vertical="center" wrapText="1"/>
    </xf>
    <xf numFmtId="1" fontId="8" fillId="33" borderId="23" xfId="0" applyNumberFormat="1" applyFont="1" applyFill="1" applyBorder="1" applyAlignment="1">
      <alignment horizontal="center" vertical="center"/>
    </xf>
    <xf numFmtId="1" fontId="8" fillId="33" borderId="2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33" borderId="25" xfId="0" applyFont="1" applyFill="1" applyBorder="1" applyAlignment="1">
      <alignment horizontal="left"/>
    </xf>
    <xf numFmtId="0" fontId="6" fillId="33" borderId="44" xfId="0" applyFont="1" applyFill="1" applyBorder="1" applyAlignment="1">
      <alignment horizontal="left" vertical="top" wrapText="1"/>
    </xf>
    <xf numFmtId="49" fontId="9" fillId="33" borderId="27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/>
    </xf>
    <xf numFmtId="1" fontId="9" fillId="33" borderId="26" xfId="0" applyNumberFormat="1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9" fillId="34" borderId="10" xfId="0" applyNumberFormat="1" applyFont="1" applyFill="1" applyBorder="1" applyAlignment="1">
      <alignment horizontal="center" vertical="center"/>
    </xf>
    <xf numFmtId="1" fontId="6" fillId="34" borderId="27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/>
    </xf>
    <xf numFmtId="0" fontId="9" fillId="34" borderId="47" xfId="0" applyNumberFormat="1" applyFont="1" applyFill="1" applyBorder="1" applyAlignment="1">
      <alignment horizontal="center" vertical="center"/>
    </xf>
    <xf numFmtId="1" fontId="6" fillId="34" borderId="33" xfId="0" applyNumberFormat="1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 wrapText="1"/>
    </xf>
    <xf numFmtId="49" fontId="9" fillId="33" borderId="18" xfId="0" applyNumberFormat="1" applyFont="1" applyFill="1" applyBorder="1" applyAlignment="1">
      <alignment horizontal="center" vertical="center" wrapText="1"/>
    </xf>
    <xf numFmtId="0" fontId="9" fillId="33" borderId="20" xfId="0" applyNumberFormat="1" applyFont="1" applyFill="1" applyBorder="1" applyAlignment="1">
      <alignment horizontal="center" vertical="center"/>
    </xf>
    <xf numFmtId="1" fontId="9" fillId="33" borderId="19" xfId="0" applyNumberFormat="1" applyFont="1" applyFill="1" applyBorder="1" applyAlignment="1">
      <alignment horizontal="center" vertical="center"/>
    </xf>
    <xf numFmtId="1" fontId="7" fillId="33" borderId="16" xfId="0" applyNumberFormat="1" applyFont="1" applyFill="1" applyBorder="1" applyAlignment="1">
      <alignment horizontal="center" vertical="center" wrapText="1"/>
    </xf>
    <xf numFmtId="1" fontId="7" fillId="33" borderId="22" xfId="0" applyNumberFormat="1" applyFont="1" applyFill="1" applyBorder="1" applyAlignment="1">
      <alignment horizontal="center" vertical="center" wrapText="1"/>
    </xf>
    <xf numFmtId="1" fontId="7" fillId="33" borderId="24" xfId="0" applyNumberFormat="1" applyFont="1" applyFill="1" applyBorder="1" applyAlignment="1">
      <alignment horizontal="center" vertical="center" wrapText="1"/>
    </xf>
    <xf numFmtId="1" fontId="7" fillId="33" borderId="23" xfId="0" applyNumberFormat="1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wrapText="1"/>
    </xf>
    <xf numFmtId="0" fontId="9" fillId="33" borderId="10" xfId="0" applyNumberFormat="1" applyFont="1" applyFill="1" applyBorder="1" applyAlignment="1">
      <alignment horizontal="center" vertical="center"/>
    </xf>
    <xf numFmtId="1" fontId="6" fillId="34" borderId="25" xfId="0" applyNumberFormat="1" applyFont="1" applyFill="1" applyBorder="1" applyAlignment="1">
      <alignment horizontal="center" vertical="center" wrapText="1"/>
    </xf>
    <xf numFmtId="49" fontId="9" fillId="34" borderId="33" xfId="0" applyNumberFormat="1" applyFont="1" applyFill="1" applyBorder="1" applyAlignment="1">
      <alignment horizontal="center" vertical="center" wrapText="1"/>
    </xf>
    <xf numFmtId="0" fontId="9" fillId="34" borderId="34" xfId="0" applyNumberFormat="1" applyFont="1" applyFill="1" applyBorder="1" applyAlignment="1">
      <alignment horizontal="center" vertical="center"/>
    </xf>
    <xf numFmtId="1" fontId="9" fillId="34" borderId="32" xfId="0" applyNumberFormat="1" applyFont="1" applyFill="1" applyBorder="1" applyAlignment="1">
      <alignment horizontal="center" vertical="center"/>
    </xf>
    <xf numFmtId="1" fontId="6" fillId="34" borderId="55" xfId="0" applyNumberFormat="1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left" vertical="top" wrapText="1"/>
    </xf>
    <xf numFmtId="0" fontId="11" fillId="33" borderId="54" xfId="0" applyFont="1" applyFill="1" applyBorder="1" applyAlignment="1">
      <alignment vertical="top" wrapText="1"/>
    </xf>
    <xf numFmtId="0" fontId="8" fillId="33" borderId="23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left" vertical="top" wrapText="1"/>
    </xf>
    <xf numFmtId="0" fontId="12" fillId="0" borderId="44" xfId="0" applyFont="1" applyBorder="1" applyAlignment="1">
      <alignment vertical="top" wrapText="1"/>
    </xf>
    <xf numFmtId="1" fontId="9" fillId="0" borderId="10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/>
    </xf>
    <xf numFmtId="0" fontId="7" fillId="33" borderId="38" xfId="0" applyFont="1" applyFill="1" applyBorder="1" applyAlignment="1">
      <alignment vertical="top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left"/>
    </xf>
    <xf numFmtId="0" fontId="13" fillId="0" borderId="59" xfId="0" applyFont="1" applyBorder="1" applyAlignment="1">
      <alignment vertical="top" wrapText="1"/>
    </xf>
    <xf numFmtId="49" fontId="3" fillId="0" borderId="50" xfId="0" applyNumberFormat="1" applyFont="1" applyFill="1" applyBorder="1" applyAlignment="1">
      <alignment horizontal="center" vertical="center" wrapText="1"/>
    </xf>
    <xf numFmtId="1" fontId="3" fillId="0" borderId="51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1" fontId="3" fillId="0" borderId="60" xfId="0" applyNumberFormat="1" applyFont="1" applyFill="1" applyBorder="1" applyAlignment="1">
      <alignment horizontal="center" vertical="center" wrapText="1"/>
    </xf>
    <xf numFmtId="49" fontId="3" fillId="0" borderId="61" xfId="0" applyNumberFormat="1" applyFont="1" applyFill="1" applyBorder="1" applyAlignment="1">
      <alignment horizontal="center" vertical="center" wrapText="1"/>
    </xf>
    <xf numFmtId="1" fontId="3" fillId="33" borderId="62" xfId="0" applyNumberFormat="1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41" xfId="0" applyFont="1" applyFill="1" applyBorder="1" applyAlignment="1">
      <alignment horizontal="left"/>
    </xf>
    <xf numFmtId="0" fontId="13" fillId="0" borderId="41" xfId="0" applyFont="1" applyFill="1" applyBorder="1" applyAlignment="1">
      <alignment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0" fillId="0" borderId="65" xfId="0" applyBorder="1" applyAlignment="1">
      <alignment/>
    </xf>
    <xf numFmtId="1" fontId="17" fillId="33" borderId="40" xfId="0" applyNumberFormat="1" applyFont="1" applyFill="1" applyBorder="1" applyAlignment="1">
      <alignment horizontal="center" vertical="center"/>
    </xf>
    <xf numFmtId="1" fontId="17" fillId="33" borderId="66" xfId="0" applyNumberFormat="1" applyFont="1" applyFill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67" xfId="0" applyFont="1" applyFill="1" applyBorder="1" applyAlignment="1">
      <alignment vertical="top" wrapText="1"/>
    </xf>
    <xf numFmtId="49" fontId="9" fillId="0" borderId="33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Border="1" applyAlignment="1">
      <alignment horizontal="center" vertical="center"/>
    </xf>
    <xf numFmtId="1" fontId="9" fillId="0" borderId="32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/>
    </xf>
    <xf numFmtId="0" fontId="6" fillId="0" borderId="17" xfId="0" applyFont="1" applyFill="1" applyBorder="1" applyAlignment="1">
      <alignment vertical="top" wrapText="1"/>
    </xf>
    <xf numFmtId="49" fontId="9" fillId="0" borderId="18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1" fontId="6" fillId="0" borderId="37" xfId="0" applyNumberFormat="1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/>
    </xf>
    <xf numFmtId="0" fontId="7" fillId="0" borderId="14" xfId="0" applyFont="1" applyFill="1" applyBorder="1" applyAlignment="1">
      <alignment vertical="top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 wrapText="1"/>
    </xf>
    <xf numFmtId="1" fontId="6" fillId="33" borderId="15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/>
    </xf>
    <xf numFmtId="0" fontId="7" fillId="33" borderId="39" xfId="0" applyFont="1" applyFill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/>
    </xf>
    <xf numFmtId="0" fontId="6" fillId="0" borderId="42" xfId="0" applyFont="1" applyBorder="1" applyAlignment="1">
      <alignment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/>
    </xf>
    <xf numFmtId="0" fontId="6" fillId="0" borderId="44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vertical="center" wrapText="1"/>
    </xf>
    <xf numFmtId="0" fontId="6" fillId="0" borderId="70" xfId="0" applyFont="1" applyFill="1" applyBorder="1" applyAlignment="1">
      <alignment vertical="center" wrapText="1"/>
    </xf>
    <xf numFmtId="0" fontId="6" fillId="0" borderId="30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/>
    </xf>
    <xf numFmtId="0" fontId="7" fillId="33" borderId="15" xfId="0" applyFont="1" applyFill="1" applyBorder="1" applyAlignment="1">
      <alignment horizontal="center" vertical="center" wrapText="1"/>
    </xf>
    <xf numFmtId="0" fontId="6" fillId="33" borderId="71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0" fontId="6" fillId="0" borderId="26" xfId="0" applyFont="1" applyFill="1" applyBorder="1" applyAlignment="1">
      <alignment horizontal="left" vertical="top"/>
    </xf>
    <xf numFmtId="0" fontId="6" fillId="0" borderId="32" xfId="0" applyFont="1" applyFill="1" applyBorder="1" applyAlignment="1">
      <alignment horizontal="left" vertical="top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55" xfId="0" applyFont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horizontal="left" vertical="top"/>
    </xf>
    <xf numFmtId="0" fontId="6" fillId="0" borderId="25" xfId="0" applyFont="1" applyFill="1" applyBorder="1" applyAlignment="1">
      <alignment horizontal="left" vertical="top"/>
    </xf>
    <xf numFmtId="1" fontId="12" fillId="0" borderId="79" xfId="0" applyNumberFormat="1" applyFont="1" applyBorder="1" applyAlignment="1">
      <alignment horizontal="left" vertical="center" wrapText="1"/>
    </xf>
    <xf numFmtId="1" fontId="3" fillId="0" borderId="26" xfId="0" applyNumberFormat="1" applyFont="1" applyBorder="1" applyAlignment="1">
      <alignment horizontal="center" vertical="center"/>
    </xf>
    <xf numFmtId="1" fontId="3" fillId="0" borderId="48" xfId="0" applyNumberFormat="1" applyFont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2" fontId="7" fillId="33" borderId="12" xfId="0" applyNumberFormat="1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3" fillId="0" borderId="81" xfId="0" applyNumberFormat="1" applyFont="1" applyBorder="1" applyAlignment="1">
      <alignment horizontal="center" vertical="center" wrapText="1"/>
    </xf>
    <xf numFmtId="1" fontId="3" fillId="0" borderId="59" xfId="0" applyNumberFormat="1" applyFont="1" applyBorder="1" applyAlignment="1">
      <alignment horizontal="center" vertical="center" wrapText="1"/>
    </xf>
    <xf numFmtId="1" fontId="3" fillId="0" borderId="82" xfId="0" applyNumberFormat="1" applyFont="1" applyBorder="1" applyAlignment="1">
      <alignment horizontal="center" vertical="center" wrapText="1"/>
    </xf>
    <xf numFmtId="1" fontId="3" fillId="0" borderId="65" xfId="0" applyNumberFormat="1" applyFont="1" applyBorder="1" applyAlignment="1">
      <alignment horizontal="center" vertical="center" wrapText="1"/>
    </xf>
    <xf numFmtId="1" fontId="3" fillId="0" borderId="63" xfId="0" applyNumberFormat="1" applyFont="1" applyBorder="1" applyAlignment="1">
      <alignment horizontal="center" vertical="center" textRotation="90" wrapText="1"/>
    </xf>
    <xf numFmtId="1" fontId="3" fillId="0" borderId="50" xfId="0" applyNumberFormat="1" applyFont="1" applyBorder="1" applyAlignment="1">
      <alignment horizontal="center" vertical="center" textRotation="90" wrapText="1"/>
    </xf>
    <xf numFmtId="1" fontId="3" fillId="0" borderId="83" xfId="0" applyNumberFormat="1" applyFont="1" applyBorder="1" applyAlignment="1">
      <alignment horizontal="center" vertical="center" textRotation="90" wrapText="1"/>
    </xf>
    <xf numFmtId="1" fontId="3" fillId="0" borderId="64" xfId="0" applyNumberFormat="1" applyFont="1" applyBorder="1" applyAlignment="1">
      <alignment horizontal="center" vertical="center" textRotation="90" wrapText="1"/>
    </xf>
    <xf numFmtId="1" fontId="3" fillId="0" borderId="51" xfId="0" applyNumberFormat="1" applyFont="1" applyBorder="1" applyAlignment="1">
      <alignment horizontal="center" vertical="center" textRotation="90" wrapText="1"/>
    </xf>
    <xf numFmtId="1" fontId="3" fillId="0" borderId="84" xfId="0" applyNumberFormat="1" applyFont="1" applyBorder="1" applyAlignment="1">
      <alignment horizontal="center" vertical="center" textRotation="90" wrapText="1"/>
    </xf>
    <xf numFmtId="1" fontId="3" fillId="0" borderId="61" xfId="0" applyNumberFormat="1" applyFont="1" applyBorder="1" applyAlignment="1">
      <alignment horizontal="center" vertical="center" textRotation="90" wrapText="1"/>
    </xf>
    <xf numFmtId="1" fontId="3" fillId="0" borderId="69" xfId="0" applyNumberFormat="1" applyFont="1" applyBorder="1" applyAlignment="1">
      <alignment horizontal="center" vertical="center" textRotation="90" wrapText="1"/>
    </xf>
    <xf numFmtId="1" fontId="3" fillId="0" borderId="85" xfId="0" applyNumberFormat="1" applyFont="1" applyBorder="1" applyAlignment="1">
      <alignment horizontal="center" vertical="center" textRotation="90" wrapText="1"/>
    </xf>
    <xf numFmtId="0" fontId="3" fillId="0" borderId="86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2" fontId="7" fillId="33" borderId="89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12" fillId="0" borderId="90" xfId="0" applyNumberFormat="1" applyFont="1" applyFill="1" applyBorder="1" applyAlignment="1" applyProtection="1">
      <alignment horizontal="center" vertical="center" wrapText="1"/>
      <protection/>
    </xf>
    <xf numFmtId="1" fontId="12" fillId="0" borderId="91" xfId="0" applyNumberFormat="1" applyFont="1" applyBorder="1" applyAlignment="1">
      <alignment horizontal="center" vertical="center" textRotation="90" wrapText="1"/>
    </xf>
    <xf numFmtId="1" fontId="12" fillId="0" borderId="92" xfId="0" applyNumberFormat="1" applyFont="1" applyBorder="1" applyAlignment="1">
      <alignment horizontal="center" vertical="center" textRotation="90" wrapText="1"/>
    </xf>
    <xf numFmtId="1" fontId="12" fillId="0" borderId="93" xfId="0" applyNumberFormat="1" applyFont="1" applyBorder="1" applyAlignment="1">
      <alignment horizontal="center" vertical="center" textRotation="90" wrapText="1"/>
    </xf>
    <xf numFmtId="1" fontId="14" fillId="0" borderId="90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" fontId="12" fillId="0" borderId="94" xfId="0" applyNumberFormat="1" applyFont="1" applyBorder="1" applyAlignment="1">
      <alignment horizontal="center" vertical="center" wrapText="1"/>
    </xf>
    <xf numFmtId="1" fontId="12" fillId="0" borderId="95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1" fontId="3" fillId="0" borderId="90" xfId="0" applyNumberFormat="1" applyFont="1" applyBorder="1" applyAlignment="1">
      <alignment horizontal="center" vertical="center" textRotation="90" wrapText="1"/>
    </xf>
    <xf numFmtId="0" fontId="3" fillId="0" borderId="4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" fontId="13" fillId="0" borderId="90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96" xfId="0" applyNumberFormat="1" applyFont="1" applyFill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left" vertical="center" wrapText="1"/>
    </xf>
    <xf numFmtId="49" fontId="3" fillId="0" borderId="70" xfId="0" applyNumberFormat="1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left" vertical="center" wrapText="1"/>
    </xf>
    <xf numFmtId="49" fontId="15" fillId="0" borderId="25" xfId="0" applyNumberFormat="1" applyFont="1" applyFill="1" applyBorder="1" applyAlignment="1">
      <alignment horizontal="left" vertical="center" wrapText="1"/>
    </xf>
    <xf numFmtId="49" fontId="15" fillId="0" borderId="70" xfId="0" applyNumberFormat="1" applyFont="1" applyFill="1" applyBorder="1" applyAlignment="1">
      <alignment horizontal="left" vertical="center" wrapText="1"/>
    </xf>
    <xf numFmtId="49" fontId="15" fillId="0" borderId="30" xfId="0" applyNumberFormat="1" applyFont="1" applyFill="1" applyBorder="1" applyAlignment="1">
      <alignment horizontal="left" vertical="center" wrapText="1"/>
    </xf>
    <xf numFmtId="49" fontId="15" fillId="0" borderId="97" xfId="0" applyNumberFormat="1" applyFont="1" applyFill="1" applyBorder="1" applyAlignment="1">
      <alignment horizontal="left" vertical="center" wrapText="1"/>
    </xf>
    <xf numFmtId="0" fontId="0" fillId="0" borderId="82" xfId="0" applyBorder="1" applyAlignment="1">
      <alignment horizontal="center" wrapText="1"/>
    </xf>
    <xf numFmtId="49" fontId="6" fillId="0" borderId="55" xfId="0" applyNumberFormat="1" applyFont="1" applyFill="1" applyBorder="1" applyAlignment="1">
      <alignment horizontal="left" vertical="center" wrapText="1"/>
    </xf>
    <xf numFmtId="49" fontId="6" fillId="0" borderId="98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5"/>
  <sheetViews>
    <sheetView tabSelected="1" zoomScale="110" zoomScaleNormal="110" zoomScalePageLayoutView="0" workbookViewId="0" topLeftCell="A1">
      <selection activeCell="I62" sqref="I62"/>
    </sheetView>
  </sheetViews>
  <sheetFormatPr defaultColWidth="9.140625" defaultRowHeight="15"/>
  <cols>
    <col min="1" max="1" width="10.28125" style="0" customWidth="1"/>
    <col min="2" max="2" width="27.00390625" style="0" customWidth="1"/>
    <col min="3" max="3" width="2.7109375" style="0" customWidth="1"/>
    <col min="4" max="4" width="3.8515625" style="0" customWidth="1"/>
    <col min="5" max="5" width="3.28125" style="0" customWidth="1"/>
    <col min="6" max="6" width="6.00390625" style="0" customWidth="1"/>
    <col min="7" max="7" width="4.57421875" style="0" customWidth="1"/>
    <col min="8" max="8" width="4.28125" style="0" customWidth="1"/>
    <col min="9" max="9" width="5.57421875" style="0" customWidth="1"/>
    <col min="10" max="10" width="3.140625" style="0" customWidth="1"/>
    <col min="11" max="11" width="3.57421875" style="0" customWidth="1"/>
    <col min="12" max="12" width="3.8515625" style="0" customWidth="1"/>
    <col min="13" max="13" width="4.8515625" style="0" customWidth="1"/>
    <col min="14" max="14" width="3.7109375" style="0" customWidth="1"/>
    <col min="15" max="15" width="4.140625" style="0" customWidth="1"/>
    <col min="16" max="16" width="3.8515625" style="0" customWidth="1"/>
    <col min="17" max="17" width="4.8515625" style="0" customWidth="1"/>
    <col min="18" max="20" width="3.8515625" style="0" customWidth="1"/>
    <col min="21" max="21" width="4.421875" style="0" customWidth="1"/>
    <col min="22" max="25" width="3.8515625" style="0" customWidth="1"/>
  </cols>
  <sheetData>
    <row r="1" ht="15">
      <c r="A1" t="s">
        <v>0</v>
      </c>
    </row>
    <row r="2" spans="1:25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50" ht="26.25" customHeight="1" thickBot="1" thickTop="1">
      <c r="A3" s="379" t="s">
        <v>1</v>
      </c>
      <c r="B3" s="380" t="s">
        <v>2</v>
      </c>
      <c r="C3" s="381" t="s">
        <v>3</v>
      </c>
      <c r="D3" s="382"/>
      <c r="E3" s="382"/>
      <c r="F3" s="399" t="s">
        <v>170</v>
      </c>
      <c r="G3" s="399"/>
      <c r="H3" s="399"/>
      <c r="I3" s="399"/>
      <c r="J3" s="399"/>
      <c r="K3" s="380" t="s">
        <v>4</v>
      </c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2"/>
      <c r="AA3" s="3"/>
      <c r="AB3" s="3"/>
      <c r="AC3" s="3"/>
      <c r="AD3" s="3"/>
      <c r="AE3" s="3"/>
      <c r="AF3" s="4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50" ht="27" customHeight="1" thickBot="1" thickTop="1">
      <c r="A4" s="379"/>
      <c r="B4" s="380"/>
      <c r="C4" s="383"/>
      <c r="D4" s="384"/>
      <c r="E4" s="384"/>
      <c r="F4" s="400" t="s">
        <v>171</v>
      </c>
      <c r="G4" s="400" t="s">
        <v>172</v>
      </c>
      <c r="H4" s="403" t="s">
        <v>173</v>
      </c>
      <c r="I4" s="403"/>
      <c r="J4" s="403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2"/>
      <c r="AA4" s="3"/>
      <c r="AB4" s="2"/>
      <c r="AC4" s="2"/>
      <c r="AD4" s="3"/>
      <c r="AE4" s="6"/>
      <c r="AF4" s="7"/>
      <c r="AG4" s="8"/>
      <c r="AH4" s="8"/>
      <c r="AI4" s="8"/>
      <c r="AJ4" s="9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12" customHeight="1" thickBot="1" thickTop="1">
      <c r="A5" s="379"/>
      <c r="B5" s="380"/>
      <c r="C5" s="385" t="s">
        <v>5</v>
      </c>
      <c r="D5" s="388" t="s">
        <v>6</v>
      </c>
      <c r="E5" s="391" t="s">
        <v>7</v>
      </c>
      <c r="F5" s="401"/>
      <c r="G5" s="401"/>
      <c r="H5" s="403"/>
      <c r="I5" s="403"/>
      <c r="J5" s="403"/>
      <c r="K5" s="394" t="s">
        <v>8</v>
      </c>
      <c r="L5" s="395"/>
      <c r="M5" s="396"/>
      <c r="N5" s="394" t="s">
        <v>9</v>
      </c>
      <c r="O5" s="395"/>
      <c r="P5" s="395"/>
      <c r="Q5" s="396"/>
      <c r="R5" s="394" t="s">
        <v>10</v>
      </c>
      <c r="S5" s="395"/>
      <c r="T5" s="395"/>
      <c r="U5" s="396"/>
      <c r="V5" s="405" t="s">
        <v>11</v>
      </c>
      <c r="W5" s="396"/>
      <c r="X5" s="396"/>
      <c r="Y5" s="396"/>
      <c r="Z5" s="2"/>
      <c r="AA5" s="3"/>
      <c r="AB5" s="2"/>
      <c r="AC5" s="2"/>
      <c r="AD5" s="10"/>
      <c r="AE5" s="10"/>
      <c r="AF5" s="10"/>
      <c r="AG5" s="8"/>
      <c r="AH5" s="8"/>
      <c r="AI5" s="8"/>
      <c r="AJ5" s="9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ht="22.5" customHeight="1" thickBot="1" thickTop="1">
      <c r="A6" s="379"/>
      <c r="B6" s="380"/>
      <c r="C6" s="386"/>
      <c r="D6" s="389"/>
      <c r="E6" s="392"/>
      <c r="F6" s="401"/>
      <c r="G6" s="401"/>
      <c r="H6" s="400" t="s">
        <v>174</v>
      </c>
      <c r="I6" s="406" t="s">
        <v>175</v>
      </c>
      <c r="J6" s="407"/>
      <c r="K6" s="347" t="s">
        <v>13</v>
      </c>
      <c r="L6" s="11" t="s">
        <v>14</v>
      </c>
      <c r="M6" s="408" t="s">
        <v>15</v>
      </c>
      <c r="N6" s="347" t="s">
        <v>16</v>
      </c>
      <c r="O6" s="398" t="s">
        <v>17</v>
      </c>
      <c r="P6" s="398"/>
      <c r="Q6" s="408" t="s">
        <v>18</v>
      </c>
      <c r="R6" s="347" t="s">
        <v>19</v>
      </c>
      <c r="S6" s="398" t="s">
        <v>20</v>
      </c>
      <c r="T6" s="398"/>
      <c r="U6" s="408" t="s">
        <v>21</v>
      </c>
      <c r="V6" s="347" t="s">
        <v>22</v>
      </c>
      <c r="W6" s="411"/>
      <c r="X6" s="411"/>
      <c r="Y6" s="408" t="s">
        <v>23</v>
      </c>
      <c r="Z6" s="2"/>
      <c r="AA6" s="3"/>
      <c r="AB6" s="12"/>
      <c r="AC6" s="12"/>
      <c r="AD6" s="12"/>
      <c r="AE6" s="12"/>
      <c r="AF6" s="12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15" customHeight="1" thickBot="1" thickTop="1">
      <c r="A7" s="379"/>
      <c r="B7" s="380"/>
      <c r="C7" s="386"/>
      <c r="D7" s="389"/>
      <c r="E7" s="392"/>
      <c r="F7" s="401"/>
      <c r="G7" s="401"/>
      <c r="H7" s="401"/>
      <c r="I7" s="409" t="s">
        <v>24</v>
      </c>
      <c r="J7" s="409" t="s">
        <v>25</v>
      </c>
      <c r="K7" s="347" t="s">
        <v>26</v>
      </c>
      <c r="L7" s="11" t="s">
        <v>26</v>
      </c>
      <c r="M7" s="408"/>
      <c r="N7" s="347" t="s">
        <v>26</v>
      </c>
      <c r="O7" s="398" t="s">
        <v>26</v>
      </c>
      <c r="P7" s="398"/>
      <c r="Q7" s="408"/>
      <c r="R7" s="347" t="s">
        <v>26</v>
      </c>
      <c r="S7" s="398" t="s">
        <v>26</v>
      </c>
      <c r="T7" s="398"/>
      <c r="U7" s="408"/>
      <c r="V7" s="347" t="s">
        <v>26</v>
      </c>
      <c r="W7" s="411"/>
      <c r="X7" s="411"/>
      <c r="Y7" s="408"/>
      <c r="Z7" s="2"/>
      <c r="AA7" s="3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3"/>
      <c r="AO7" s="13"/>
      <c r="AP7" s="13"/>
      <c r="AQ7" s="13"/>
      <c r="AR7" s="12"/>
      <c r="AS7" s="12"/>
      <c r="AT7" s="12"/>
      <c r="AU7" s="13"/>
      <c r="AV7" s="13"/>
      <c r="AW7" s="13"/>
      <c r="AX7" s="13"/>
    </row>
    <row r="8" spans="1:50" ht="15" customHeight="1" thickBot="1" thickTop="1">
      <c r="A8" s="379"/>
      <c r="B8" s="380"/>
      <c r="C8" s="386"/>
      <c r="D8" s="389"/>
      <c r="E8" s="392"/>
      <c r="F8" s="401"/>
      <c r="G8" s="401"/>
      <c r="H8" s="401"/>
      <c r="I8" s="409"/>
      <c r="J8" s="409"/>
      <c r="K8" s="410">
        <v>17</v>
      </c>
      <c r="L8" s="404">
        <v>22</v>
      </c>
      <c r="M8" s="408"/>
      <c r="N8" s="410">
        <v>16</v>
      </c>
      <c r="O8" s="404">
        <v>21</v>
      </c>
      <c r="P8" s="404" t="s">
        <v>161</v>
      </c>
      <c r="Q8" s="408"/>
      <c r="R8" s="410" t="s">
        <v>136</v>
      </c>
      <c r="S8" s="404" t="s">
        <v>162</v>
      </c>
      <c r="T8" s="404" t="s">
        <v>159</v>
      </c>
      <c r="U8" s="408"/>
      <c r="V8" s="410">
        <v>17</v>
      </c>
      <c r="W8" s="404" t="s">
        <v>27</v>
      </c>
      <c r="X8" s="404" t="s">
        <v>160</v>
      </c>
      <c r="Y8" s="408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ht="15" customHeight="1" thickBot="1" thickTop="1">
      <c r="A9" s="379"/>
      <c r="B9" s="380"/>
      <c r="C9" s="387"/>
      <c r="D9" s="390"/>
      <c r="E9" s="393"/>
      <c r="F9" s="402"/>
      <c r="G9" s="402"/>
      <c r="H9" s="402"/>
      <c r="I9" s="409"/>
      <c r="J9" s="409"/>
      <c r="K9" s="410"/>
      <c r="L9" s="404"/>
      <c r="M9" s="408"/>
      <c r="N9" s="410"/>
      <c r="O9" s="404"/>
      <c r="P9" s="404"/>
      <c r="Q9" s="408"/>
      <c r="R9" s="410"/>
      <c r="S9" s="404"/>
      <c r="T9" s="404"/>
      <c r="U9" s="408"/>
      <c r="V9" s="410"/>
      <c r="W9" s="404"/>
      <c r="X9" s="404"/>
      <c r="Y9" s="408"/>
      <c r="Z9" s="12"/>
      <c r="AA9" s="12"/>
      <c r="AB9" s="15"/>
      <c r="AC9" s="15"/>
      <c r="AD9" s="14"/>
      <c r="AE9" s="14"/>
      <c r="AF9" s="14"/>
      <c r="AG9" s="12"/>
      <c r="AH9" s="12"/>
      <c r="AI9" s="12"/>
      <c r="AJ9" s="12"/>
      <c r="AK9" s="12"/>
      <c r="AL9" s="12"/>
      <c r="AM9" s="12"/>
      <c r="AN9" s="16"/>
      <c r="AO9" s="16"/>
      <c r="AP9" s="16"/>
      <c r="AQ9" s="16"/>
      <c r="AR9" s="12"/>
      <c r="AS9" s="12"/>
      <c r="AT9" s="12"/>
      <c r="AU9" s="16"/>
      <c r="AV9" s="16"/>
      <c r="AW9" s="16"/>
      <c r="AX9" s="16"/>
    </row>
    <row r="10" spans="1:50" ht="15.75" customHeight="1" thickBot="1">
      <c r="A10" s="348">
        <v>1</v>
      </c>
      <c r="B10" s="349">
        <v>2</v>
      </c>
      <c r="C10" s="350">
        <v>3</v>
      </c>
      <c r="D10" s="351">
        <v>4</v>
      </c>
      <c r="E10" s="352">
        <v>5</v>
      </c>
      <c r="F10" s="351">
        <v>6</v>
      </c>
      <c r="G10" s="352">
        <v>7</v>
      </c>
      <c r="H10" s="351">
        <v>8</v>
      </c>
      <c r="I10" s="351">
        <v>10</v>
      </c>
      <c r="J10" s="352">
        <v>11</v>
      </c>
      <c r="K10" s="353">
        <v>12</v>
      </c>
      <c r="L10" s="351">
        <v>13</v>
      </c>
      <c r="M10" s="352">
        <v>14</v>
      </c>
      <c r="N10" s="353">
        <v>15</v>
      </c>
      <c r="O10" s="351">
        <v>16</v>
      </c>
      <c r="P10" s="351">
        <v>17</v>
      </c>
      <c r="Q10" s="352">
        <v>18</v>
      </c>
      <c r="R10" s="353">
        <v>19</v>
      </c>
      <c r="S10" s="351">
        <v>20</v>
      </c>
      <c r="T10" s="351">
        <v>21</v>
      </c>
      <c r="U10" s="352">
        <v>22</v>
      </c>
      <c r="V10" s="353">
        <v>23</v>
      </c>
      <c r="W10" s="351">
        <v>25</v>
      </c>
      <c r="X10" s="351">
        <v>26</v>
      </c>
      <c r="Y10" s="352">
        <v>27</v>
      </c>
      <c r="Z10" s="12"/>
      <c r="AA10" s="12"/>
      <c r="AB10" s="15"/>
      <c r="AC10" s="15"/>
      <c r="AD10" s="14"/>
      <c r="AE10" s="14"/>
      <c r="AF10" s="14"/>
      <c r="AG10" s="12"/>
      <c r="AH10" s="12"/>
      <c r="AI10" s="12"/>
      <c r="AJ10" s="12"/>
      <c r="AK10" s="12"/>
      <c r="AL10" s="12"/>
      <c r="AM10" s="12"/>
      <c r="AN10" s="16"/>
      <c r="AO10" s="16"/>
      <c r="AP10" s="16"/>
      <c r="AQ10" s="16"/>
      <c r="AR10" s="12"/>
      <c r="AS10" s="12"/>
      <c r="AT10" s="12"/>
      <c r="AU10" s="16"/>
      <c r="AV10" s="16"/>
      <c r="AW10" s="16"/>
      <c r="AX10" s="16"/>
    </row>
    <row r="11" spans="1:50" ht="14.25" customHeight="1" thickBot="1">
      <c r="A11" s="313"/>
      <c r="B11" s="314" t="s">
        <v>140</v>
      </c>
      <c r="C11" s="397"/>
      <c r="D11" s="397"/>
      <c r="E11" s="397"/>
      <c r="F11" s="20">
        <f aca="true" t="shared" si="0" ref="F11:M11">F12+F23</f>
        <v>2106</v>
      </c>
      <c r="G11" s="20">
        <f t="shared" si="0"/>
        <v>702</v>
      </c>
      <c r="H11" s="20">
        <f t="shared" si="0"/>
        <v>1404</v>
      </c>
      <c r="I11" s="20">
        <f t="shared" si="0"/>
        <v>649</v>
      </c>
      <c r="J11" s="20">
        <f t="shared" si="0"/>
        <v>0</v>
      </c>
      <c r="K11" s="20">
        <f t="shared" si="0"/>
        <v>612</v>
      </c>
      <c r="L11" s="20">
        <f t="shared" si="0"/>
        <v>792</v>
      </c>
      <c r="M11" s="20">
        <f t="shared" si="0"/>
        <v>1404</v>
      </c>
      <c r="N11" s="18">
        <f aca="true" t="shared" si="1" ref="N11:Y11">N22+N12</f>
        <v>0</v>
      </c>
      <c r="O11" s="19">
        <f t="shared" si="1"/>
        <v>0</v>
      </c>
      <c r="P11" s="19">
        <f t="shared" si="1"/>
        <v>0</v>
      </c>
      <c r="Q11" s="17">
        <f t="shared" si="1"/>
        <v>0</v>
      </c>
      <c r="R11" s="18">
        <f t="shared" si="1"/>
        <v>0</v>
      </c>
      <c r="S11" s="19">
        <f t="shared" si="1"/>
        <v>0</v>
      </c>
      <c r="T11" s="19">
        <f t="shared" si="1"/>
        <v>0</v>
      </c>
      <c r="U11" s="17">
        <f t="shared" si="1"/>
        <v>0</v>
      </c>
      <c r="V11" s="18">
        <f t="shared" si="1"/>
        <v>0</v>
      </c>
      <c r="W11" s="19">
        <f t="shared" si="1"/>
        <v>0</v>
      </c>
      <c r="X11" s="19">
        <f t="shared" si="1"/>
        <v>0</v>
      </c>
      <c r="Y11" s="17">
        <f t="shared" si="1"/>
        <v>0</v>
      </c>
      <c r="Z11" s="12"/>
      <c r="AA11" s="12"/>
      <c r="AB11" s="15"/>
      <c r="AC11" s="15"/>
      <c r="AD11" s="14"/>
      <c r="AE11" s="14"/>
      <c r="AF11" s="14"/>
      <c r="AG11" s="12"/>
      <c r="AH11" s="12"/>
      <c r="AI11" s="12"/>
      <c r="AJ11" s="12"/>
      <c r="AK11" s="12"/>
      <c r="AL11" s="12"/>
      <c r="AM11" s="12"/>
      <c r="AN11" s="16"/>
      <c r="AO11" s="16"/>
      <c r="AP11" s="16"/>
      <c r="AQ11" s="16"/>
      <c r="AR11" s="12"/>
      <c r="AS11" s="12"/>
      <c r="AT11" s="12"/>
      <c r="AU11" s="16"/>
      <c r="AV11" s="16"/>
      <c r="AW11" s="16"/>
      <c r="AX11" s="16"/>
    </row>
    <row r="12" spans="1:50" ht="12.75" customHeight="1" thickBot="1">
      <c r="A12" s="315" t="s">
        <v>141</v>
      </c>
      <c r="B12" s="316" t="s">
        <v>28</v>
      </c>
      <c r="C12" s="376"/>
      <c r="D12" s="376"/>
      <c r="E12" s="376"/>
      <c r="F12" s="20">
        <f aca="true" t="shared" si="2" ref="F12:M12">SUM(F13:F22)</f>
        <v>1396.5</v>
      </c>
      <c r="G12" s="20">
        <f t="shared" si="2"/>
        <v>465.5</v>
      </c>
      <c r="H12" s="20">
        <f t="shared" si="2"/>
        <v>931</v>
      </c>
      <c r="I12" s="20">
        <f t="shared" si="2"/>
        <v>409.00000000000006</v>
      </c>
      <c r="J12" s="20">
        <f t="shared" si="2"/>
        <v>0</v>
      </c>
      <c r="K12" s="20">
        <f t="shared" si="2"/>
        <v>425</v>
      </c>
      <c r="L12" s="20">
        <f t="shared" si="2"/>
        <v>506</v>
      </c>
      <c r="M12" s="20">
        <f t="shared" si="2"/>
        <v>931</v>
      </c>
      <c r="N12" s="18">
        <f aca="true" t="shared" si="3" ref="N12:Y12">SUM(N13:N21)</f>
        <v>0</v>
      </c>
      <c r="O12" s="19">
        <f t="shared" si="3"/>
        <v>0</v>
      </c>
      <c r="P12" s="19">
        <f t="shared" si="3"/>
        <v>0</v>
      </c>
      <c r="Q12" s="17">
        <f t="shared" si="3"/>
        <v>0</v>
      </c>
      <c r="R12" s="18">
        <f t="shared" si="3"/>
        <v>0</v>
      </c>
      <c r="S12" s="19">
        <f t="shared" si="3"/>
        <v>0</v>
      </c>
      <c r="T12" s="19">
        <f t="shared" si="3"/>
        <v>0</v>
      </c>
      <c r="U12" s="17">
        <f t="shared" si="3"/>
        <v>0</v>
      </c>
      <c r="V12" s="18">
        <f t="shared" si="3"/>
        <v>0</v>
      </c>
      <c r="W12" s="19">
        <f t="shared" si="3"/>
        <v>0</v>
      </c>
      <c r="X12" s="19">
        <f t="shared" si="3"/>
        <v>0</v>
      </c>
      <c r="Y12" s="17">
        <f t="shared" si="3"/>
        <v>0</v>
      </c>
      <c r="Z12" s="12"/>
      <c r="AA12" s="12"/>
      <c r="AB12" s="15"/>
      <c r="AC12" s="15"/>
      <c r="AD12" s="14"/>
      <c r="AE12" s="14"/>
      <c r="AF12" s="14"/>
      <c r="AG12" s="12"/>
      <c r="AH12" s="12"/>
      <c r="AI12" s="12"/>
      <c r="AJ12" s="12"/>
      <c r="AK12" s="12"/>
      <c r="AL12" s="12"/>
      <c r="AM12" s="12"/>
      <c r="AN12" s="16"/>
      <c r="AO12" s="16"/>
      <c r="AP12" s="16"/>
      <c r="AQ12" s="16"/>
      <c r="AR12" s="12"/>
      <c r="AS12" s="12"/>
      <c r="AT12" s="12"/>
      <c r="AU12" s="16"/>
      <c r="AV12" s="16"/>
      <c r="AW12" s="16"/>
      <c r="AX12" s="16"/>
    </row>
    <row r="13" spans="1:50" ht="12.75" customHeight="1">
      <c r="A13" s="317" t="s">
        <v>142</v>
      </c>
      <c r="B13" s="318" t="s">
        <v>158</v>
      </c>
      <c r="C13" s="30">
        <v>2</v>
      </c>
      <c r="D13" s="31"/>
      <c r="E13" s="32"/>
      <c r="F13" s="22">
        <f aca="true" t="shared" si="4" ref="F13:F26">H13+G13</f>
        <v>292.5</v>
      </c>
      <c r="G13" s="23">
        <f aca="true" t="shared" si="5" ref="G13:G26">H13/2</f>
        <v>97.5</v>
      </c>
      <c r="H13" s="319">
        <f aca="true" t="shared" si="6" ref="H13:H22">K13+L13</f>
        <v>195</v>
      </c>
      <c r="I13" s="24">
        <f>H13/100*30</f>
        <v>58.5</v>
      </c>
      <c r="J13" s="25"/>
      <c r="K13" s="26">
        <v>85</v>
      </c>
      <c r="L13" s="27">
        <v>110</v>
      </c>
      <c r="M13" s="28">
        <f aca="true" t="shared" si="7" ref="M13:M22">K13+L13</f>
        <v>195</v>
      </c>
      <c r="N13" s="334"/>
      <c r="O13" s="335"/>
      <c r="P13" s="335"/>
      <c r="Q13" s="336"/>
      <c r="R13" s="30"/>
      <c r="S13" s="31"/>
      <c r="T13" s="31"/>
      <c r="U13" s="32"/>
      <c r="V13" s="30"/>
      <c r="W13" s="31"/>
      <c r="X13" s="31"/>
      <c r="Y13" s="32"/>
      <c r="Z13" s="12"/>
      <c r="AA13" s="12"/>
      <c r="AB13" s="15"/>
      <c r="AC13" s="15"/>
      <c r="AD13" s="14"/>
      <c r="AE13" s="14"/>
      <c r="AF13" s="14"/>
      <c r="AG13" s="12"/>
      <c r="AH13" s="12"/>
      <c r="AI13" s="12"/>
      <c r="AJ13" s="12"/>
      <c r="AK13" s="12"/>
      <c r="AL13" s="12"/>
      <c r="AM13" s="12"/>
      <c r="AN13" s="16"/>
      <c r="AO13" s="16"/>
      <c r="AP13" s="16"/>
      <c r="AQ13" s="16"/>
      <c r="AR13" s="12"/>
      <c r="AS13" s="12"/>
      <c r="AT13" s="12"/>
      <c r="AU13" s="16"/>
      <c r="AV13" s="16"/>
      <c r="AW13" s="16"/>
      <c r="AX13" s="16"/>
    </row>
    <row r="14" spans="1:50" ht="12.75" customHeight="1">
      <c r="A14" s="320" t="s">
        <v>143</v>
      </c>
      <c r="B14" s="321" t="s">
        <v>29</v>
      </c>
      <c r="C14" s="322"/>
      <c r="D14" s="36"/>
      <c r="E14" s="34">
        <v>2</v>
      </c>
      <c r="F14" s="33">
        <f t="shared" si="4"/>
        <v>175.5</v>
      </c>
      <c r="G14" s="23">
        <f t="shared" si="5"/>
        <v>58.5</v>
      </c>
      <c r="H14" s="323">
        <f t="shared" si="6"/>
        <v>117</v>
      </c>
      <c r="I14" s="24">
        <v>117</v>
      </c>
      <c r="J14" s="34"/>
      <c r="K14" s="35">
        <v>51</v>
      </c>
      <c r="L14" s="36">
        <v>66</v>
      </c>
      <c r="M14" s="28">
        <f t="shared" si="7"/>
        <v>117</v>
      </c>
      <c r="N14" s="37"/>
      <c r="O14" s="38"/>
      <c r="P14" s="38"/>
      <c r="Q14" s="39"/>
      <c r="R14" s="35"/>
      <c r="S14" s="36"/>
      <c r="T14" s="36"/>
      <c r="U14" s="34"/>
      <c r="V14" s="35"/>
      <c r="W14" s="36"/>
      <c r="X14" s="36"/>
      <c r="Y14" s="34"/>
      <c r="Z14" s="12"/>
      <c r="AA14" s="12"/>
      <c r="AB14" s="15"/>
      <c r="AC14" s="15"/>
      <c r="AD14" s="14"/>
      <c r="AE14" s="14"/>
      <c r="AF14" s="14"/>
      <c r="AG14" s="12"/>
      <c r="AH14" s="12"/>
      <c r="AI14" s="12"/>
      <c r="AJ14" s="12"/>
      <c r="AK14" s="12"/>
      <c r="AL14" s="12"/>
      <c r="AM14" s="12"/>
      <c r="AN14" s="16"/>
      <c r="AO14" s="16"/>
      <c r="AP14" s="16"/>
      <c r="AQ14" s="16"/>
      <c r="AR14" s="12"/>
      <c r="AS14" s="12"/>
      <c r="AT14" s="12"/>
      <c r="AU14" s="16"/>
      <c r="AV14" s="16"/>
      <c r="AW14" s="16"/>
      <c r="AX14" s="16"/>
    </row>
    <row r="15" spans="1:50" ht="12.75" customHeight="1">
      <c r="A15" s="320" t="s">
        <v>144</v>
      </c>
      <c r="B15" s="321" t="s">
        <v>30</v>
      </c>
      <c r="C15" s="322"/>
      <c r="D15" s="36"/>
      <c r="E15" s="34">
        <v>2</v>
      </c>
      <c r="F15" s="33">
        <f t="shared" si="4"/>
        <v>175.5</v>
      </c>
      <c r="G15" s="23">
        <f t="shared" si="5"/>
        <v>58.5</v>
      </c>
      <c r="H15" s="323">
        <f t="shared" si="6"/>
        <v>117</v>
      </c>
      <c r="I15" s="24">
        <f>H15/100*30</f>
        <v>35.099999999999994</v>
      </c>
      <c r="J15" s="34"/>
      <c r="K15" s="35">
        <v>51</v>
      </c>
      <c r="L15" s="36">
        <v>66</v>
      </c>
      <c r="M15" s="28">
        <f t="shared" si="7"/>
        <v>117</v>
      </c>
      <c r="N15" s="37"/>
      <c r="O15" s="38"/>
      <c r="P15" s="38"/>
      <c r="Q15" s="39"/>
      <c r="R15" s="35"/>
      <c r="S15" s="36"/>
      <c r="T15" s="36"/>
      <c r="U15" s="34"/>
      <c r="V15" s="35"/>
      <c r="W15" s="36"/>
      <c r="X15" s="36"/>
      <c r="Y15" s="34"/>
      <c r="Z15" s="12"/>
      <c r="AA15" s="12"/>
      <c r="AB15" s="15"/>
      <c r="AC15" s="15"/>
      <c r="AD15" s="14"/>
      <c r="AE15" s="14"/>
      <c r="AF15" s="14"/>
      <c r="AG15" s="12"/>
      <c r="AH15" s="12"/>
      <c r="AI15" s="12"/>
      <c r="AJ15" s="12"/>
      <c r="AK15" s="12"/>
      <c r="AL15" s="12"/>
      <c r="AM15" s="12"/>
      <c r="AN15" s="16"/>
      <c r="AO15" s="16"/>
      <c r="AP15" s="16"/>
      <c r="AQ15" s="16"/>
      <c r="AR15" s="12"/>
      <c r="AS15" s="12"/>
      <c r="AT15" s="12"/>
      <c r="AU15" s="16"/>
      <c r="AV15" s="16"/>
      <c r="AW15" s="16"/>
      <c r="AX15" s="16"/>
    </row>
    <row r="16" spans="1:50" ht="12.75" customHeight="1">
      <c r="A16" s="320" t="s">
        <v>145</v>
      </c>
      <c r="B16" s="321" t="s">
        <v>32</v>
      </c>
      <c r="C16" s="322"/>
      <c r="D16" s="36"/>
      <c r="E16" s="34">
        <v>2</v>
      </c>
      <c r="F16" s="33">
        <f t="shared" si="4"/>
        <v>175.5</v>
      </c>
      <c r="G16" s="23">
        <f t="shared" si="5"/>
        <v>58.5</v>
      </c>
      <c r="H16" s="323">
        <f t="shared" si="6"/>
        <v>117</v>
      </c>
      <c r="I16" s="24">
        <v>113</v>
      </c>
      <c r="J16" s="34"/>
      <c r="K16" s="35">
        <v>51</v>
      </c>
      <c r="L16" s="36">
        <v>66</v>
      </c>
      <c r="M16" s="28">
        <f t="shared" si="7"/>
        <v>117</v>
      </c>
      <c r="N16" s="37"/>
      <c r="O16" s="38"/>
      <c r="P16" s="38"/>
      <c r="Q16" s="39"/>
      <c r="R16" s="35"/>
      <c r="S16" s="36"/>
      <c r="T16" s="36"/>
      <c r="U16" s="34"/>
      <c r="V16" s="35"/>
      <c r="W16" s="36"/>
      <c r="X16" s="36"/>
      <c r="Y16" s="34"/>
      <c r="Z16" s="12"/>
      <c r="AA16" s="12"/>
      <c r="AB16" s="15"/>
      <c r="AC16" s="15"/>
      <c r="AD16" s="14"/>
      <c r="AE16" s="14"/>
      <c r="AF16" s="14"/>
      <c r="AG16" s="12"/>
      <c r="AH16" s="12"/>
      <c r="AI16" s="12"/>
      <c r="AJ16" s="12"/>
      <c r="AK16" s="12"/>
      <c r="AL16" s="12"/>
      <c r="AM16" s="12"/>
      <c r="AN16" s="16"/>
      <c r="AO16" s="16"/>
      <c r="AP16" s="16"/>
      <c r="AQ16" s="16"/>
      <c r="AR16" s="12"/>
      <c r="AS16" s="12"/>
      <c r="AT16" s="12"/>
      <c r="AU16" s="16"/>
      <c r="AV16" s="16"/>
      <c r="AW16" s="16"/>
      <c r="AX16" s="16"/>
    </row>
    <row r="17" spans="1:50" ht="12.75" customHeight="1">
      <c r="A17" s="320" t="s">
        <v>146</v>
      </c>
      <c r="B17" s="324" t="s">
        <v>33</v>
      </c>
      <c r="C17" s="322"/>
      <c r="D17" s="36"/>
      <c r="E17" s="36">
        <v>2</v>
      </c>
      <c r="F17" s="33">
        <f t="shared" si="4"/>
        <v>109.5</v>
      </c>
      <c r="G17" s="23">
        <f t="shared" si="5"/>
        <v>36.5</v>
      </c>
      <c r="H17" s="323">
        <f t="shared" si="6"/>
        <v>73</v>
      </c>
      <c r="I17" s="24">
        <f>H17/100*20</f>
        <v>14.6</v>
      </c>
      <c r="J17" s="34"/>
      <c r="K17" s="35">
        <v>51</v>
      </c>
      <c r="L17" s="36">
        <v>22</v>
      </c>
      <c r="M17" s="28">
        <f t="shared" si="7"/>
        <v>73</v>
      </c>
      <c r="N17" s="37"/>
      <c r="O17" s="38"/>
      <c r="P17" s="38"/>
      <c r="Q17" s="39"/>
      <c r="R17" s="35"/>
      <c r="S17" s="36"/>
      <c r="T17" s="36"/>
      <c r="U17" s="34"/>
      <c r="V17" s="35"/>
      <c r="W17" s="36"/>
      <c r="X17" s="36"/>
      <c r="Y17" s="34"/>
      <c r="Z17" s="12"/>
      <c r="AA17" s="12"/>
      <c r="AB17" s="15"/>
      <c r="AC17" s="15"/>
      <c r="AD17" s="14"/>
      <c r="AE17" s="14"/>
      <c r="AF17" s="14"/>
      <c r="AG17" s="12"/>
      <c r="AH17" s="12"/>
      <c r="AI17" s="12"/>
      <c r="AJ17" s="12"/>
      <c r="AK17" s="12"/>
      <c r="AL17" s="12"/>
      <c r="AM17" s="12"/>
      <c r="AN17" s="16"/>
      <c r="AO17" s="16"/>
      <c r="AP17" s="16"/>
      <c r="AQ17" s="16"/>
      <c r="AR17" s="12"/>
      <c r="AS17" s="12"/>
      <c r="AT17" s="12"/>
      <c r="AU17" s="16"/>
      <c r="AV17" s="16"/>
      <c r="AW17" s="16"/>
      <c r="AX17" s="16"/>
    </row>
    <row r="18" spans="1:50" ht="12.75" customHeight="1">
      <c r="A18" s="320" t="s">
        <v>147</v>
      </c>
      <c r="B18" s="321" t="s">
        <v>31</v>
      </c>
      <c r="C18" s="322"/>
      <c r="D18" s="36"/>
      <c r="E18" s="36">
        <v>2</v>
      </c>
      <c r="F18" s="33">
        <f t="shared" si="4"/>
        <v>117</v>
      </c>
      <c r="G18" s="23">
        <f t="shared" si="5"/>
        <v>39</v>
      </c>
      <c r="H18" s="323">
        <f t="shared" si="6"/>
        <v>78</v>
      </c>
      <c r="I18" s="24">
        <f>H18/100*20</f>
        <v>15.600000000000001</v>
      </c>
      <c r="J18" s="34"/>
      <c r="K18" s="35">
        <v>34</v>
      </c>
      <c r="L18" s="36">
        <v>44</v>
      </c>
      <c r="M18" s="28">
        <f t="shared" si="7"/>
        <v>78</v>
      </c>
      <c r="N18" s="37"/>
      <c r="O18" s="38"/>
      <c r="P18" s="38"/>
      <c r="Q18" s="39"/>
      <c r="R18" s="35"/>
      <c r="S18" s="36"/>
      <c r="T18" s="36"/>
      <c r="U18" s="34"/>
      <c r="V18" s="35"/>
      <c r="W18" s="36"/>
      <c r="X18" s="36"/>
      <c r="Y18" s="34"/>
      <c r="Z18" s="12"/>
      <c r="AA18" s="12"/>
      <c r="AB18" s="15"/>
      <c r="AC18" s="15"/>
      <c r="AD18" s="14"/>
      <c r="AE18" s="14"/>
      <c r="AF18" s="14"/>
      <c r="AG18" s="12"/>
      <c r="AH18" s="12"/>
      <c r="AI18" s="12"/>
      <c r="AJ18" s="12"/>
      <c r="AK18" s="12"/>
      <c r="AL18" s="12"/>
      <c r="AM18" s="12"/>
      <c r="AN18" s="16"/>
      <c r="AO18" s="16"/>
      <c r="AP18" s="16"/>
      <c r="AQ18" s="16"/>
      <c r="AR18" s="12"/>
      <c r="AS18" s="12"/>
      <c r="AT18" s="12"/>
      <c r="AU18" s="16"/>
      <c r="AV18" s="16"/>
      <c r="AW18" s="16"/>
      <c r="AX18" s="16"/>
    </row>
    <row r="19" spans="1:50" ht="18" customHeight="1">
      <c r="A19" s="320" t="s">
        <v>148</v>
      </c>
      <c r="B19" s="370" t="s">
        <v>169</v>
      </c>
      <c r="C19" s="322"/>
      <c r="D19" s="36"/>
      <c r="E19" s="44" t="s">
        <v>163</v>
      </c>
      <c r="F19" s="33">
        <f t="shared" si="4"/>
        <v>175.5</v>
      </c>
      <c r="G19" s="23">
        <f t="shared" si="5"/>
        <v>58.5</v>
      </c>
      <c r="H19" s="323">
        <f t="shared" si="6"/>
        <v>117</v>
      </c>
      <c r="I19" s="24">
        <f>H19/100*20</f>
        <v>23.4</v>
      </c>
      <c r="J19" s="34"/>
      <c r="K19" s="35">
        <v>51</v>
      </c>
      <c r="L19" s="36">
        <v>66</v>
      </c>
      <c r="M19" s="28">
        <f t="shared" si="7"/>
        <v>117</v>
      </c>
      <c r="N19" s="37"/>
      <c r="O19" s="38"/>
      <c r="P19" s="38"/>
      <c r="Q19" s="39"/>
      <c r="R19" s="35"/>
      <c r="S19" s="36"/>
      <c r="T19" s="36"/>
      <c r="U19" s="34"/>
      <c r="V19" s="35"/>
      <c r="W19" s="36"/>
      <c r="X19" s="36"/>
      <c r="Y19" s="34"/>
      <c r="Z19" s="12"/>
      <c r="AA19" s="12"/>
      <c r="AB19" s="15"/>
      <c r="AC19" s="15"/>
      <c r="AD19" s="14"/>
      <c r="AE19" s="14"/>
      <c r="AF19" s="14"/>
      <c r="AG19" s="12"/>
      <c r="AH19" s="12"/>
      <c r="AI19" s="12"/>
      <c r="AJ19" s="12"/>
      <c r="AK19" s="12"/>
      <c r="AL19" s="12"/>
      <c r="AM19" s="12"/>
      <c r="AN19" s="16"/>
      <c r="AO19" s="16"/>
      <c r="AP19" s="16"/>
      <c r="AQ19" s="16"/>
      <c r="AR19" s="12"/>
      <c r="AS19" s="12"/>
      <c r="AT19" s="12"/>
      <c r="AU19" s="16"/>
      <c r="AV19" s="16"/>
      <c r="AW19" s="16"/>
      <c r="AX19" s="16"/>
    </row>
    <row r="20" spans="1:50" ht="12.75" customHeight="1">
      <c r="A20" s="320" t="s">
        <v>149</v>
      </c>
      <c r="B20" s="325" t="s">
        <v>150</v>
      </c>
      <c r="C20" s="322"/>
      <c r="D20" s="36"/>
      <c r="E20" s="36">
        <v>2</v>
      </c>
      <c r="F20" s="33">
        <f t="shared" si="4"/>
        <v>58.5</v>
      </c>
      <c r="G20" s="23">
        <f t="shared" si="5"/>
        <v>19.5</v>
      </c>
      <c r="H20" s="323">
        <f t="shared" si="6"/>
        <v>39</v>
      </c>
      <c r="I20" s="24">
        <v>12</v>
      </c>
      <c r="J20" s="34"/>
      <c r="K20" s="35">
        <v>17</v>
      </c>
      <c r="L20" s="36">
        <v>22</v>
      </c>
      <c r="M20" s="28">
        <f t="shared" si="7"/>
        <v>39</v>
      </c>
      <c r="N20" s="37"/>
      <c r="O20" s="38"/>
      <c r="P20" s="38"/>
      <c r="Q20" s="39"/>
      <c r="R20" s="35"/>
      <c r="S20" s="36"/>
      <c r="T20" s="36"/>
      <c r="U20" s="34"/>
      <c r="V20" s="35"/>
      <c r="W20" s="36"/>
      <c r="X20" s="36"/>
      <c r="Y20" s="34"/>
      <c r="Z20" s="12"/>
      <c r="AA20" s="12"/>
      <c r="AB20" s="15"/>
      <c r="AC20" s="15"/>
      <c r="AD20" s="14"/>
      <c r="AE20" s="14"/>
      <c r="AF20" s="14"/>
      <c r="AG20" s="12"/>
      <c r="AH20" s="12"/>
      <c r="AI20" s="12"/>
      <c r="AJ20" s="12"/>
      <c r="AK20" s="12"/>
      <c r="AL20" s="12"/>
      <c r="AM20" s="12"/>
      <c r="AN20" s="16"/>
      <c r="AO20" s="16"/>
      <c r="AP20" s="16"/>
      <c r="AQ20" s="16"/>
      <c r="AR20" s="12"/>
      <c r="AS20" s="12"/>
      <c r="AT20" s="12"/>
      <c r="AU20" s="16"/>
      <c r="AV20" s="16"/>
      <c r="AW20" s="16"/>
      <c r="AX20" s="16"/>
    </row>
    <row r="21" spans="1:50" ht="12.75" customHeight="1">
      <c r="A21" s="320" t="s">
        <v>151</v>
      </c>
      <c r="B21" s="325" t="s">
        <v>152</v>
      </c>
      <c r="C21" s="322"/>
      <c r="D21" s="36"/>
      <c r="E21" s="34">
        <v>2</v>
      </c>
      <c r="F21" s="33">
        <f t="shared" si="4"/>
        <v>58.5</v>
      </c>
      <c r="G21" s="23">
        <f t="shared" si="5"/>
        <v>19.5</v>
      </c>
      <c r="H21" s="323">
        <f t="shared" si="6"/>
        <v>39</v>
      </c>
      <c r="I21" s="24">
        <v>12</v>
      </c>
      <c r="J21" s="34"/>
      <c r="K21" s="35">
        <v>17</v>
      </c>
      <c r="L21" s="36">
        <v>22</v>
      </c>
      <c r="M21" s="28">
        <f t="shared" si="7"/>
        <v>39</v>
      </c>
      <c r="N21" s="37"/>
      <c r="O21" s="38"/>
      <c r="P21" s="38"/>
      <c r="Q21" s="39"/>
      <c r="R21" s="35"/>
      <c r="S21" s="36"/>
      <c r="T21" s="36"/>
      <c r="U21" s="34"/>
      <c r="V21" s="35"/>
      <c r="W21" s="36"/>
      <c r="X21" s="36"/>
      <c r="Y21" s="34"/>
      <c r="Z21" s="12"/>
      <c r="AA21" s="12"/>
      <c r="AB21" s="15"/>
      <c r="AC21" s="15"/>
      <c r="AD21" s="14"/>
      <c r="AE21" s="14"/>
      <c r="AF21" s="14"/>
      <c r="AG21" s="12"/>
      <c r="AH21" s="12"/>
      <c r="AI21" s="12"/>
      <c r="AJ21" s="12"/>
      <c r="AK21" s="12"/>
      <c r="AL21" s="12"/>
      <c r="AM21" s="12"/>
      <c r="AN21" s="16"/>
      <c r="AO21" s="16"/>
      <c r="AP21" s="16"/>
      <c r="AQ21" s="16"/>
      <c r="AR21" s="12"/>
      <c r="AS21" s="12"/>
      <c r="AT21" s="12"/>
      <c r="AU21" s="16"/>
      <c r="AV21" s="16"/>
      <c r="AW21" s="16"/>
      <c r="AX21" s="16"/>
    </row>
    <row r="22" spans="1:50" ht="13.5" customHeight="1" thickBot="1">
      <c r="A22" s="326" t="s">
        <v>153</v>
      </c>
      <c r="B22" s="324" t="s">
        <v>154</v>
      </c>
      <c r="C22" s="327"/>
      <c r="D22" s="46"/>
      <c r="E22" s="44">
        <v>2</v>
      </c>
      <c r="F22" s="42">
        <f t="shared" si="4"/>
        <v>58.5</v>
      </c>
      <c r="G22" s="43">
        <f t="shared" si="5"/>
        <v>19.5</v>
      </c>
      <c r="H22" s="328">
        <f t="shared" si="6"/>
        <v>39</v>
      </c>
      <c r="I22" s="24">
        <f>H22/100*20</f>
        <v>7.800000000000001</v>
      </c>
      <c r="J22" s="44"/>
      <c r="K22" s="45">
        <v>17</v>
      </c>
      <c r="L22" s="46">
        <v>22</v>
      </c>
      <c r="M22" s="47">
        <f t="shared" si="7"/>
        <v>39</v>
      </c>
      <c r="N22" s="354"/>
      <c r="O22" s="355"/>
      <c r="P22" s="355"/>
      <c r="Q22" s="356"/>
      <c r="R22" s="354"/>
      <c r="S22" s="355"/>
      <c r="T22" s="355"/>
      <c r="U22" s="356"/>
      <c r="V22" s="354"/>
      <c r="W22" s="355"/>
      <c r="X22" s="355"/>
      <c r="Y22" s="356"/>
      <c r="Z22" s="12"/>
      <c r="AA22" s="12"/>
      <c r="AB22" s="15"/>
      <c r="AC22" s="15"/>
      <c r="AD22" s="14"/>
      <c r="AE22" s="14"/>
      <c r="AF22" s="14"/>
      <c r="AG22" s="12"/>
      <c r="AH22" s="12"/>
      <c r="AI22" s="12"/>
      <c r="AJ22" s="12"/>
      <c r="AK22" s="12"/>
      <c r="AL22" s="12"/>
      <c r="AM22" s="12"/>
      <c r="AN22" s="16"/>
      <c r="AO22" s="16"/>
      <c r="AP22" s="16"/>
      <c r="AQ22" s="16"/>
      <c r="AR22" s="12"/>
      <c r="AS22" s="12"/>
      <c r="AT22" s="12"/>
      <c r="AU22" s="16"/>
      <c r="AV22" s="16"/>
      <c r="AW22" s="16"/>
      <c r="AX22" s="16"/>
    </row>
    <row r="23" spans="1:50" ht="12.75" customHeight="1" thickBot="1">
      <c r="A23" s="329"/>
      <c r="B23" s="367" t="s">
        <v>34</v>
      </c>
      <c r="C23" s="377"/>
      <c r="D23" s="378"/>
      <c r="E23" s="378"/>
      <c r="F23" s="20">
        <f t="shared" si="4"/>
        <v>709.5</v>
      </c>
      <c r="G23" s="49">
        <f t="shared" si="5"/>
        <v>236.5</v>
      </c>
      <c r="H23" s="330">
        <f aca="true" t="shared" si="8" ref="H23:M23">H24+H25+H26</f>
        <v>473</v>
      </c>
      <c r="I23" s="21">
        <f t="shared" si="8"/>
        <v>240</v>
      </c>
      <c r="J23" s="17">
        <f t="shared" si="8"/>
        <v>0</v>
      </c>
      <c r="K23" s="18">
        <f t="shared" si="8"/>
        <v>187</v>
      </c>
      <c r="L23" s="19">
        <f t="shared" si="8"/>
        <v>286</v>
      </c>
      <c r="M23" s="17">
        <f t="shared" si="8"/>
        <v>473</v>
      </c>
      <c r="N23" s="308"/>
      <c r="O23" s="309"/>
      <c r="P23" s="309"/>
      <c r="Q23" s="47"/>
      <c r="R23" s="310"/>
      <c r="S23" s="307"/>
      <c r="T23" s="307"/>
      <c r="U23" s="311"/>
      <c r="V23" s="306"/>
      <c r="W23" s="307"/>
      <c r="X23" s="307"/>
      <c r="Y23" s="312"/>
      <c r="Z23" s="12"/>
      <c r="AA23" s="12"/>
      <c r="AB23" s="15"/>
      <c r="AC23" s="15"/>
      <c r="AD23" s="14"/>
      <c r="AE23" s="14"/>
      <c r="AF23" s="14"/>
      <c r="AG23" s="12"/>
      <c r="AH23" s="12"/>
      <c r="AI23" s="12"/>
      <c r="AJ23" s="12"/>
      <c r="AK23" s="12"/>
      <c r="AL23" s="12"/>
      <c r="AM23" s="12"/>
      <c r="AN23" s="16"/>
      <c r="AO23" s="16"/>
      <c r="AP23" s="16"/>
      <c r="AQ23" s="16"/>
      <c r="AR23" s="12"/>
      <c r="AS23" s="12"/>
      <c r="AT23" s="12"/>
      <c r="AU23" s="16"/>
      <c r="AV23" s="16"/>
      <c r="AW23" s="16"/>
      <c r="AX23" s="16"/>
    </row>
    <row r="24" spans="1:50" ht="12.75" customHeight="1">
      <c r="A24" s="317" t="s">
        <v>155</v>
      </c>
      <c r="B24" s="364" t="s">
        <v>35</v>
      </c>
      <c r="C24" s="29">
        <v>2</v>
      </c>
      <c r="D24" s="27"/>
      <c r="E24" s="25"/>
      <c r="F24" s="50">
        <f t="shared" si="4"/>
        <v>351</v>
      </c>
      <c r="G24" s="23">
        <f t="shared" si="5"/>
        <v>117</v>
      </c>
      <c r="H24" s="319">
        <f>K24+L24</f>
        <v>234</v>
      </c>
      <c r="I24" s="24">
        <v>134</v>
      </c>
      <c r="J24" s="25"/>
      <c r="K24" s="26">
        <v>102</v>
      </c>
      <c r="L24" s="27">
        <v>132</v>
      </c>
      <c r="M24" s="28">
        <f>K24+L24</f>
        <v>234</v>
      </c>
      <c r="N24" s="334"/>
      <c r="O24" s="335"/>
      <c r="P24" s="335"/>
      <c r="Q24" s="336"/>
      <c r="R24" s="337"/>
      <c r="S24" s="31"/>
      <c r="T24" s="31"/>
      <c r="U24" s="338"/>
      <c r="V24" s="30"/>
      <c r="W24" s="31"/>
      <c r="X24" s="31"/>
      <c r="Y24" s="32"/>
      <c r="Z24" s="12"/>
      <c r="AA24" s="12"/>
      <c r="AB24" s="15"/>
      <c r="AC24" s="15"/>
      <c r="AD24" s="14"/>
      <c r="AE24" s="14"/>
      <c r="AF24" s="14"/>
      <c r="AG24" s="12"/>
      <c r="AH24" s="12"/>
      <c r="AI24" s="12"/>
      <c r="AJ24" s="12"/>
      <c r="AK24" s="12"/>
      <c r="AL24" s="12"/>
      <c r="AM24" s="12"/>
      <c r="AN24" s="16"/>
      <c r="AO24" s="16"/>
      <c r="AP24" s="16"/>
      <c r="AQ24" s="16"/>
      <c r="AR24" s="12"/>
      <c r="AS24" s="12"/>
      <c r="AT24" s="12"/>
      <c r="AU24" s="16"/>
      <c r="AV24" s="16"/>
      <c r="AW24" s="16"/>
      <c r="AX24" s="16"/>
    </row>
    <row r="25" spans="1:50" ht="12.75" customHeight="1">
      <c r="A25" s="320" t="s">
        <v>156</v>
      </c>
      <c r="B25" s="365" t="s">
        <v>36</v>
      </c>
      <c r="C25" s="40"/>
      <c r="D25" s="36"/>
      <c r="E25" s="34">
        <v>2</v>
      </c>
      <c r="F25" s="33">
        <f t="shared" si="4"/>
        <v>150</v>
      </c>
      <c r="G25" s="23">
        <f t="shared" si="5"/>
        <v>50</v>
      </c>
      <c r="H25" s="319">
        <f>K25+L25</f>
        <v>100</v>
      </c>
      <c r="I25" s="24">
        <v>66</v>
      </c>
      <c r="J25" s="34"/>
      <c r="K25" s="35">
        <v>34</v>
      </c>
      <c r="L25" s="36">
        <v>66</v>
      </c>
      <c r="M25" s="332">
        <f>K25+L25</f>
        <v>100</v>
      </c>
      <c r="N25" s="37"/>
      <c r="O25" s="38"/>
      <c r="P25" s="38"/>
      <c r="Q25" s="39"/>
      <c r="R25" s="40"/>
      <c r="S25" s="36"/>
      <c r="T25" s="36"/>
      <c r="U25" s="41"/>
      <c r="V25" s="35"/>
      <c r="W25" s="36"/>
      <c r="X25" s="36"/>
      <c r="Y25" s="34"/>
      <c r="Z25" s="12"/>
      <c r="AA25" s="12"/>
      <c r="AB25" s="15"/>
      <c r="AC25" s="15"/>
      <c r="AD25" s="14"/>
      <c r="AE25" s="14"/>
      <c r="AF25" s="14"/>
      <c r="AG25" s="12"/>
      <c r="AH25" s="12"/>
      <c r="AI25" s="12"/>
      <c r="AJ25" s="12"/>
      <c r="AK25" s="12"/>
      <c r="AL25" s="12"/>
      <c r="AM25" s="12"/>
      <c r="AN25" s="16"/>
      <c r="AO25" s="16"/>
      <c r="AP25" s="16"/>
      <c r="AQ25" s="16"/>
      <c r="AR25" s="12"/>
      <c r="AS25" s="12"/>
      <c r="AT25" s="12"/>
      <c r="AU25" s="16"/>
      <c r="AV25" s="16"/>
      <c r="AW25" s="16"/>
      <c r="AX25" s="16"/>
    </row>
    <row r="26" spans="1:50" ht="12.75" customHeight="1" thickBot="1">
      <c r="A26" s="320" t="s">
        <v>157</v>
      </c>
      <c r="B26" s="366" t="s">
        <v>37</v>
      </c>
      <c r="C26" s="48">
        <v>2</v>
      </c>
      <c r="D26" s="46"/>
      <c r="E26" s="44"/>
      <c r="F26" s="42">
        <f t="shared" si="4"/>
        <v>208.5</v>
      </c>
      <c r="G26" s="43">
        <f t="shared" si="5"/>
        <v>69.5</v>
      </c>
      <c r="H26" s="331">
        <f>K26+L26</f>
        <v>139</v>
      </c>
      <c r="I26" s="24">
        <v>40</v>
      </c>
      <c r="J26" s="44"/>
      <c r="K26" s="45">
        <v>51</v>
      </c>
      <c r="L26" s="46">
        <v>88</v>
      </c>
      <c r="M26" s="333">
        <f>K26+L26</f>
        <v>139</v>
      </c>
      <c r="N26" s="339"/>
      <c r="O26" s="340"/>
      <c r="P26" s="340"/>
      <c r="Q26" s="341"/>
      <c r="R26" s="342"/>
      <c r="S26" s="343"/>
      <c r="T26" s="343"/>
      <c r="U26" s="344"/>
      <c r="V26" s="345"/>
      <c r="W26" s="343"/>
      <c r="X26" s="343"/>
      <c r="Y26" s="346"/>
      <c r="Z26" s="12"/>
      <c r="AA26" s="12"/>
      <c r="AB26" s="15"/>
      <c r="AC26" s="15"/>
      <c r="AD26" s="14"/>
      <c r="AE26" s="14"/>
      <c r="AF26" s="14"/>
      <c r="AG26" s="12"/>
      <c r="AH26" s="12"/>
      <c r="AI26" s="12"/>
      <c r="AJ26" s="12"/>
      <c r="AK26" s="12"/>
      <c r="AL26" s="12"/>
      <c r="AM26" s="12"/>
      <c r="AN26" s="16"/>
      <c r="AO26" s="16"/>
      <c r="AP26" s="16"/>
      <c r="AQ26" s="16"/>
      <c r="AR26" s="12"/>
      <c r="AS26" s="12"/>
      <c r="AT26" s="12"/>
      <c r="AU26" s="16"/>
      <c r="AV26" s="16"/>
      <c r="AW26" s="16"/>
      <c r="AX26" s="16"/>
    </row>
    <row r="27" spans="1:50" ht="24.75" customHeight="1" thickBot="1">
      <c r="A27" s="51" t="s">
        <v>38</v>
      </c>
      <c r="B27" s="52" t="s">
        <v>39</v>
      </c>
      <c r="C27" s="53"/>
      <c r="D27" s="54"/>
      <c r="E27" s="55"/>
      <c r="F27" s="20">
        <f aca="true" t="shared" si="9" ref="F27:F34">H27+G27</f>
        <v>642</v>
      </c>
      <c r="G27" s="56">
        <f aca="true" t="shared" si="10" ref="G27:G34">H27/2</f>
        <v>214</v>
      </c>
      <c r="H27" s="21">
        <f aca="true" t="shared" si="11" ref="H27:Y27">H28+H29+H30+H31</f>
        <v>428</v>
      </c>
      <c r="I27" s="57">
        <f t="shared" si="11"/>
        <v>343</v>
      </c>
      <c r="J27" s="58">
        <f t="shared" si="11"/>
        <v>0</v>
      </c>
      <c r="K27" s="59">
        <f t="shared" si="11"/>
        <v>0</v>
      </c>
      <c r="L27" s="60">
        <f t="shared" si="11"/>
        <v>0</v>
      </c>
      <c r="M27" s="61">
        <f t="shared" si="11"/>
        <v>0</v>
      </c>
      <c r="N27" s="59">
        <f t="shared" si="11"/>
        <v>112</v>
      </c>
      <c r="O27" s="60">
        <f t="shared" si="11"/>
        <v>84</v>
      </c>
      <c r="P27" s="60">
        <f t="shared" si="11"/>
        <v>0</v>
      </c>
      <c r="Q27" s="61">
        <f t="shared" si="11"/>
        <v>196</v>
      </c>
      <c r="R27" s="62">
        <f t="shared" si="11"/>
        <v>52</v>
      </c>
      <c r="S27" s="60">
        <f t="shared" si="11"/>
        <v>112</v>
      </c>
      <c r="T27" s="60">
        <f t="shared" si="11"/>
        <v>0</v>
      </c>
      <c r="U27" s="63">
        <f t="shared" si="11"/>
        <v>164</v>
      </c>
      <c r="V27" s="59">
        <f t="shared" si="11"/>
        <v>68</v>
      </c>
      <c r="W27" s="60">
        <f t="shared" si="11"/>
        <v>0</v>
      </c>
      <c r="X27" s="60">
        <f t="shared" si="11"/>
        <v>0</v>
      </c>
      <c r="Y27" s="61">
        <f t="shared" si="11"/>
        <v>68</v>
      </c>
      <c r="Z27" s="12"/>
      <c r="AA27" s="12"/>
      <c r="AB27" s="15"/>
      <c r="AC27" s="15"/>
      <c r="AD27" s="14"/>
      <c r="AE27" s="14"/>
      <c r="AF27" s="14"/>
      <c r="AG27" s="12"/>
      <c r="AH27" s="12"/>
      <c r="AI27" s="12"/>
      <c r="AJ27" s="12"/>
      <c r="AK27" s="12"/>
      <c r="AL27" s="12"/>
      <c r="AM27" s="12"/>
      <c r="AN27" s="16"/>
      <c r="AO27" s="16"/>
      <c r="AP27" s="16"/>
      <c r="AQ27" s="16"/>
      <c r="AR27" s="12"/>
      <c r="AS27" s="12"/>
      <c r="AT27" s="12"/>
      <c r="AU27" s="16"/>
      <c r="AV27" s="16"/>
      <c r="AW27" s="16"/>
      <c r="AX27" s="16"/>
    </row>
    <row r="28" spans="1:25" ht="11.25" customHeight="1">
      <c r="A28" s="64" t="s">
        <v>40</v>
      </c>
      <c r="B28" s="65" t="s">
        <v>41</v>
      </c>
      <c r="C28" s="66" t="s">
        <v>42</v>
      </c>
      <c r="D28" s="67"/>
      <c r="E28" s="68"/>
      <c r="F28" s="50">
        <f t="shared" si="9"/>
        <v>72</v>
      </c>
      <c r="G28" s="23">
        <f t="shared" si="10"/>
        <v>24</v>
      </c>
      <c r="H28" s="69">
        <f>Q28+U28+Y28</f>
        <v>48</v>
      </c>
      <c r="I28" s="24">
        <v>12</v>
      </c>
      <c r="J28" s="70"/>
      <c r="K28" s="71"/>
      <c r="L28" s="72"/>
      <c r="M28" s="73">
        <f>K28+L28</f>
        <v>0</v>
      </c>
      <c r="N28" s="71"/>
      <c r="O28" s="72"/>
      <c r="P28" s="72"/>
      <c r="Q28" s="70">
        <f>N28+O28</f>
        <v>0</v>
      </c>
      <c r="R28" s="74"/>
      <c r="S28" s="72">
        <v>48</v>
      </c>
      <c r="T28" s="72"/>
      <c r="U28" s="75">
        <f>R28+S28</f>
        <v>48</v>
      </c>
      <c r="V28" s="71"/>
      <c r="W28" s="72"/>
      <c r="X28" s="72"/>
      <c r="Y28" s="82">
        <f>V28+W28</f>
        <v>0</v>
      </c>
    </row>
    <row r="29" spans="1:25" ht="11.25" customHeight="1">
      <c r="A29" s="76" t="s">
        <v>43</v>
      </c>
      <c r="B29" s="77" t="s">
        <v>30</v>
      </c>
      <c r="C29" s="78" t="s">
        <v>44</v>
      </c>
      <c r="D29" s="79"/>
      <c r="E29" s="80"/>
      <c r="F29" s="33">
        <f t="shared" si="9"/>
        <v>72</v>
      </c>
      <c r="G29" s="23">
        <f t="shared" si="10"/>
        <v>24</v>
      </c>
      <c r="H29" s="81">
        <f>Q29+U29+Y29</f>
        <v>48</v>
      </c>
      <c r="I29" s="24">
        <v>11</v>
      </c>
      <c r="J29" s="82"/>
      <c r="K29" s="83"/>
      <c r="L29" s="84"/>
      <c r="M29" s="73">
        <f>K29+L29</f>
        <v>0</v>
      </c>
      <c r="N29" s="83">
        <v>48</v>
      </c>
      <c r="O29" s="84"/>
      <c r="P29" s="84"/>
      <c r="Q29" s="82">
        <f>N29+O29</f>
        <v>48</v>
      </c>
      <c r="R29" s="85"/>
      <c r="S29" s="84"/>
      <c r="T29" s="84"/>
      <c r="U29" s="86">
        <f>R29+S29</f>
        <v>0</v>
      </c>
      <c r="V29" s="83"/>
      <c r="W29" s="84"/>
      <c r="X29" s="84"/>
      <c r="Y29" s="82">
        <f>V29+W29</f>
        <v>0</v>
      </c>
    </row>
    <row r="30" spans="1:25" ht="11.25" customHeight="1">
      <c r="A30" s="76" t="s">
        <v>45</v>
      </c>
      <c r="B30" s="87" t="s">
        <v>29</v>
      </c>
      <c r="C30" s="88"/>
      <c r="D30" s="79" t="s">
        <v>46</v>
      </c>
      <c r="E30" s="80" t="s">
        <v>47</v>
      </c>
      <c r="F30" s="33">
        <f t="shared" si="9"/>
        <v>249</v>
      </c>
      <c r="G30" s="23">
        <f t="shared" si="10"/>
        <v>83</v>
      </c>
      <c r="H30" s="81">
        <f>Q30+U30+Y30</f>
        <v>166</v>
      </c>
      <c r="I30" s="24">
        <v>166</v>
      </c>
      <c r="J30" s="82"/>
      <c r="K30" s="83"/>
      <c r="L30" s="84"/>
      <c r="M30" s="73">
        <f>K30+L30</f>
        <v>0</v>
      </c>
      <c r="N30" s="83">
        <v>32</v>
      </c>
      <c r="O30" s="84">
        <v>42</v>
      </c>
      <c r="P30" s="84"/>
      <c r="Q30" s="82">
        <f>N30+O30</f>
        <v>74</v>
      </c>
      <c r="R30" s="85">
        <v>26</v>
      </c>
      <c r="S30" s="84">
        <v>32</v>
      </c>
      <c r="T30" s="84"/>
      <c r="U30" s="86">
        <f>R30+S30</f>
        <v>58</v>
      </c>
      <c r="V30" s="83">
        <v>34</v>
      </c>
      <c r="W30" s="84"/>
      <c r="X30" s="84"/>
      <c r="Y30" s="82">
        <f>V30+W30</f>
        <v>34</v>
      </c>
    </row>
    <row r="31" spans="1:25" ht="11.25" customHeight="1" thickBot="1">
      <c r="A31" s="89" t="s">
        <v>48</v>
      </c>
      <c r="B31" s="90" t="s">
        <v>32</v>
      </c>
      <c r="C31" s="91"/>
      <c r="D31" s="92" t="s">
        <v>46</v>
      </c>
      <c r="E31" s="93" t="s">
        <v>47</v>
      </c>
      <c r="F31" s="42">
        <f t="shared" si="9"/>
        <v>249</v>
      </c>
      <c r="G31" s="43">
        <f t="shared" si="10"/>
        <v>83</v>
      </c>
      <c r="H31" s="94">
        <f>Q31+U31+Y31</f>
        <v>166</v>
      </c>
      <c r="I31" s="24">
        <v>154</v>
      </c>
      <c r="J31" s="95"/>
      <c r="K31" s="96"/>
      <c r="L31" s="97"/>
      <c r="M31" s="98">
        <f>K31+L31</f>
        <v>0</v>
      </c>
      <c r="N31" s="96">
        <v>32</v>
      </c>
      <c r="O31" s="97">
        <v>42</v>
      </c>
      <c r="P31" s="97"/>
      <c r="Q31" s="95">
        <f>N31+O31</f>
        <v>74</v>
      </c>
      <c r="R31" s="99">
        <v>26</v>
      </c>
      <c r="S31" s="97">
        <v>32</v>
      </c>
      <c r="T31" s="97"/>
      <c r="U31" s="100">
        <f>R31+S31</f>
        <v>58</v>
      </c>
      <c r="V31" s="96">
        <v>34</v>
      </c>
      <c r="W31" s="97"/>
      <c r="X31" s="97"/>
      <c r="Y31" s="82">
        <f>V31+W31</f>
        <v>34</v>
      </c>
    </row>
    <row r="32" spans="1:25" s="107" customFormat="1" ht="23.25" customHeight="1" thickBot="1">
      <c r="A32" s="101" t="s">
        <v>49</v>
      </c>
      <c r="B32" s="102" t="s">
        <v>50</v>
      </c>
      <c r="C32" s="103"/>
      <c r="D32" s="104"/>
      <c r="E32" s="105"/>
      <c r="F32" s="20">
        <f t="shared" si="9"/>
        <v>174</v>
      </c>
      <c r="G32" s="56">
        <f t="shared" si="10"/>
        <v>58</v>
      </c>
      <c r="H32" s="21">
        <f aca="true" t="shared" si="12" ref="H32:Y32">H33+H34+H35</f>
        <v>116</v>
      </c>
      <c r="I32" s="106">
        <f t="shared" si="12"/>
        <v>74</v>
      </c>
      <c r="J32" s="61">
        <f t="shared" si="12"/>
        <v>0</v>
      </c>
      <c r="K32" s="59">
        <f t="shared" si="12"/>
        <v>0</v>
      </c>
      <c r="L32" s="60">
        <f t="shared" si="12"/>
        <v>0</v>
      </c>
      <c r="M32" s="61">
        <f t="shared" si="12"/>
        <v>0</v>
      </c>
      <c r="N32" s="59">
        <f t="shared" si="12"/>
        <v>32</v>
      </c>
      <c r="O32" s="60">
        <f t="shared" si="12"/>
        <v>84</v>
      </c>
      <c r="P32" s="60">
        <f t="shared" si="12"/>
        <v>0</v>
      </c>
      <c r="Q32" s="61">
        <f t="shared" si="12"/>
        <v>116</v>
      </c>
      <c r="R32" s="59">
        <f t="shared" si="12"/>
        <v>0</v>
      </c>
      <c r="S32" s="60">
        <f t="shared" si="12"/>
        <v>0</v>
      </c>
      <c r="T32" s="60">
        <f t="shared" si="12"/>
        <v>0</v>
      </c>
      <c r="U32" s="61">
        <f t="shared" si="12"/>
        <v>0</v>
      </c>
      <c r="V32" s="62">
        <f t="shared" si="12"/>
        <v>0</v>
      </c>
      <c r="W32" s="60">
        <f t="shared" si="12"/>
        <v>0</v>
      </c>
      <c r="X32" s="60">
        <f t="shared" si="12"/>
        <v>0</v>
      </c>
      <c r="Y32" s="61">
        <f t="shared" si="12"/>
        <v>0</v>
      </c>
    </row>
    <row r="33" spans="1:25" ht="13.5" customHeight="1">
      <c r="A33" s="64" t="s">
        <v>51</v>
      </c>
      <c r="B33" s="108" t="s">
        <v>35</v>
      </c>
      <c r="C33" s="109"/>
      <c r="D33" s="67"/>
      <c r="E33" s="68">
        <v>4</v>
      </c>
      <c r="F33" s="50">
        <f t="shared" si="9"/>
        <v>87</v>
      </c>
      <c r="G33" s="23">
        <f t="shared" si="10"/>
        <v>29</v>
      </c>
      <c r="H33" s="69">
        <v>58</v>
      </c>
      <c r="I33" s="24">
        <v>16</v>
      </c>
      <c r="J33" s="70"/>
      <c r="K33" s="71"/>
      <c r="L33" s="72"/>
      <c r="M33" s="73">
        <f>K33+L33</f>
        <v>0</v>
      </c>
      <c r="N33" s="71">
        <v>16</v>
      </c>
      <c r="O33" s="72">
        <v>42</v>
      </c>
      <c r="P33" s="72"/>
      <c r="Q33" s="70">
        <f>N33+O33</f>
        <v>58</v>
      </c>
      <c r="R33" s="74"/>
      <c r="S33" s="72"/>
      <c r="T33" s="72"/>
      <c r="U33" s="75">
        <f>R33+S33</f>
        <v>0</v>
      </c>
      <c r="V33" s="71"/>
      <c r="W33" s="72"/>
      <c r="X33" s="72"/>
      <c r="Y33" s="70">
        <f>V33+W33</f>
        <v>0</v>
      </c>
    </row>
    <row r="34" spans="1:25" ht="15.75" customHeight="1">
      <c r="A34" s="76" t="s">
        <v>52</v>
      </c>
      <c r="B34" s="77" t="s">
        <v>53</v>
      </c>
      <c r="C34" s="78"/>
      <c r="D34" s="79"/>
      <c r="E34" s="80">
        <v>4</v>
      </c>
      <c r="F34" s="33">
        <f t="shared" si="9"/>
        <v>87</v>
      </c>
      <c r="G34" s="23">
        <f t="shared" si="10"/>
        <v>29</v>
      </c>
      <c r="H34" s="81">
        <v>58</v>
      </c>
      <c r="I34" s="24">
        <v>58</v>
      </c>
      <c r="J34" s="82"/>
      <c r="K34" s="83"/>
      <c r="L34" s="84"/>
      <c r="M34" s="73">
        <f>K34+L34</f>
        <v>0</v>
      </c>
      <c r="N34" s="83">
        <v>16</v>
      </c>
      <c r="O34" s="84">
        <v>42</v>
      </c>
      <c r="P34" s="84"/>
      <c r="Q34" s="82">
        <f>N34+O34</f>
        <v>58</v>
      </c>
      <c r="R34" s="85"/>
      <c r="S34" s="84"/>
      <c r="T34" s="84"/>
      <c r="U34" s="86">
        <f>R34+S34</f>
        <v>0</v>
      </c>
      <c r="V34" s="83"/>
      <c r="W34" s="84"/>
      <c r="X34" s="84"/>
      <c r="Y34" s="70">
        <f>V34+W34</f>
        <v>0</v>
      </c>
    </row>
    <row r="35" spans="1:25" s="118" customFormat="1" ht="0.75" customHeight="1" thickBot="1">
      <c r="A35" s="110"/>
      <c r="B35" s="111"/>
      <c r="C35" s="112"/>
      <c r="D35" s="113"/>
      <c r="E35" s="93"/>
      <c r="F35" s="42"/>
      <c r="G35" s="43"/>
      <c r="H35" s="94"/>
      <c r="I35" s="24"/>
      <c r="J35" s="114"/>
      <c r="K35" s="115"/>
      <c r="L35" s="116"/>
      <c r="M35" s="98"/>
      <c r="N35" s="96"/>
      <c r="O35" s="97"/>
      <c r="P35" s="116"/>
      <c r="Q35" s="95"/>
      <c r="R35" s="117"/>
      <c r="S35" s="116"/>
      <c r="T35" s="116"/>
      <c r="U35" s="100"/>
      <c r="V35" s="115"/>
      <c r="W35" s="116"/>
      <c r="X35" s="116"/>
      <c r="Y35" s="70">
        <f>V35+W35</f>
        <v>0</v>
      </c>
    </row>
    <row r="36" spans="1:25" s="120" customFormat="1" ht="15.75" customHeight="1" thickBot="1">
      <c r="A36" s="101" t="s">
        <v>54</v>
      </c>
      <c r="B36" s="102" t="s">
        <v>55</v>
      </c>
      <c r="C36" s="103"/>
      <c r="D36" s="104"/>
      <c r="E36" s="119"/>
      <c r="F36" s="20">
        <f>F37+F55</f>
        <v>4566</v>
      </c>
      <c r="G36" s="56">
        <f aca="true" t="shared" si="13" ref="G36:G55">H36/2</f>
        <v>1672</v>
      </c>
      <c r="H36" s="60">
        <f>H37+H55</f>
        <v>3344</v>
      </c>
      <c r="I36" s="106">
        <f>H36/100*70</f>
        <v>2340.7999999999997</v>
      </c>
      <c r="J36" s="60">
        <f aca="true" t="shared" si="14" ref="J36:Y36">J37+J55</f>
        <v>40</v>
      </c>
      <c r="K36" s="60">
        <f t="shared" si="14"/>
        <v>0</v>
      </c>
      <c r="L36" s="60">
        <f t="shared" si="14"/>
        <v>0</v>
      </c>
      <c r="M36" s="60">
        <f t="shared" si="14"/>
        <v>0</v>
      </c>
      <c r="N36" s="60">
        <f t="shared" si="14"/>
        <v>432</v>
      </c>
      <c r="O36" s="60">
        <f t="shared" si="14"/>
        <v>588</v>
      </c>
      <c r="P36" s="60">
        <f t="shared" si="14"/>
        <v>72</v>
      </c>
      <c r="Q36" s="60">
        <f t="shared" si="14"/>
        <v>1092</v>
      </c>
      <c r="R36" s="60">
        <f t="shared" si="14"/>
        <v>524</v>
      </c>
      <c r="S36" s="60">
        <f t="shared" si="14"/>
        <v>608</v>
      </c>
      <c r="T36" s="60">
        <f t="shared" si="14"/>
        <v>144</v>
      </c>
      <c r="U36" s="60">
        <f t="shared" si="14"/>
        <v>1276</v>
      </c>
      <c r="V36" s="60">
        <f t="shared" si="14"/>
        <v>544</v>
      </c>
      <c r="W36" s="60">
        <f t="shared" si="14"/>
        <v>108</v>
      </c>
      <c r="X36" s="60">
        <f t="shared" si="14"/>
        <v>324</v>
      </c>
      <c r="Y36" s="61">
        <f t="shared" si="14"/>
        <v>976</v>
      </c>
    </row>
    <row r="37" spans="1:25" s="107" customFormat="1" ht="24" customHeight="1" thickBot="1">
      <c r="A37" s="121" t="s">
        <v>56</v>
      </c>
      <c r="B37" s="122" t="s">
        <v>57</v>
      </c>
      <c r="C37" s="123"/>
      <c r="D37" s="124"/>
      <c r="E37" s="125"/>
      <c r="F37" s="20">
        <f>SUM(F38:F54)</f>
        <v>1896</v>
      </c>
      <c r="G37" s="49">
        <f t="shared" si="13"/>
        <v>632</v>
      </c>
      <c r="H37" s="21">
        <f aca="true" t="shared" si="15" ref="H37:Y37">SUM(H38:H54)</f>
        <v>1264</v>
      </c>
      <c r="I37" s="21">
        <f t="shared" si="15"/>
        <v>467.6</v>
      </c>
      <c r="J37" s="21">
        <f t="shared" si="15"/>
        <v>0</v>
      </c>
      <c r="K37" s="59">
        <f t="shared" si="15"/>
        <v>0</v>
      </c>
      <c r="L37" s="60">
        <f t="shared" si="15"/>
        <v>0</v>
      </c>
      <c r="M37" s="61">
        <f t="shared" si="15"/>
        <v>0</v>
      </c>
      <c r="N37" s="59">
        <f t="shared" si="15"/>
        <v>192</v>
      </c>
      <c r="O37" s="60">
        <f t="shared" si="15"/>
        <v>357</v>
      </c>
      <c r="P37" s="60">
        <f t="shared" si="15"/>
        <v>0</v>
      </c>
      <c r="Q37" s="61">
        <f t="shared" si="15"/>
        <v>549</v>
      </c>
      <c r="R37" s="59">
        <f t="shared" si="15"/>
        <v>143</v>
      </c>
      <c r="S37" s="60">
        <f t="shared" si="15"/>
        <v>304</v>
      </c>
      <c r="T37" s="60">
        <f t="shared" si="15"/>
        <v>0</v>
      </c>
      <c r="U37" s="61">
        <f t="shared" si="15"/>
        <v>447</v>
      </c>
      <c r="V37" s="59">
        <f t="shared" si="15"/>
        <v>268</v>
      </c>
      <c r="W37" s="60">
        <f t="shared" si="15"/>
        <v>0</v>
      </c>
      <c r="X37" s="60">
        <f t="shared" si="15"/>
        <v>0</v>
      </c>
      <c r="Y37" s="61">
        <f t="shared" si="15"/>
        <v>268</v>
      </c>
    </row>
    <row r="38" spans="1:25" ht="13.5" customHeight="1">
      <c r="A38" s="357" t="s">
        <v>58</v>
      </c>
      <c r="B38" s="126" t="s">
        <v>59</v>
      </c>
      <c r="C38" s="127"/>
      <c r="D38" s="128"/>
      <c r="E38" s="68">
        <v>6</v>
      </c>
      <c r="F38" s="22">
        <f aca="true" t="shared" si="16" ref="F38:F54">H38+G38</f>
        <v>198</v>
      </c>
      <c r="G38" s="129">
        <f t="shared" si="13"/>
        <v>66</v>
      </c>
      <c r="H38" s="130">
        <f aca="true" t="shared" si="17" ref="H38:H51">M38+Q38+U38+Y38</f>
        <v>132</v>
      </c>
      <c r="I38" s="131">
        <v>112</v>
      </c>
      <c r="J38" s="132"/>
      <c r="K38" s="133"/>
      <c r="L38" s="134"/>
      <c r="M38" s="135">
        <f aca="true" t="shared" si="18" ref="M38:M54">K38+L38</f>
        <v>0</v>
      </c>
      <c r="N38" s="136">
        <v>32</v>
      </c>
      <c r="O38" s="134">
        <v>42</v>
      </c>
      <c r="P38" s="134"/>
      <c r="Q38" s="137">
        <f aca="true" t="shared" si="19" ref="Q38:Q54">N38+O38</f>
        <v>74</v>
      </c>
      <c r="R38" s="136">
        <v>26</v>
      </c>
      <c r="S38" s="134">
        <v>32</v>
      </c>
      <c r="T38" s="134"/>
      <c r="U38" s="137">
        <v>58</v>
      </c>
      <c r="V38" s="136"/>
      <c r="W38" s="134"/>
      <c r="X38" s="134"/>
      <c r="Y38" s="137">
        <f>V38+W38</f>
        <v>0</v>
      </c>
    </row>
    <row r="39" spans="1:25" ht="12.75" customHeight="1">
      <c r="A39" s="358" t="s">
        <v>61</v>
      </c>
      <c r="B39" s="138" t="s">
        <v>62</v>
      </c>
      <c r="C39" s="139" t="s">
        <v>63</v>
      </c>
      <c r="D39" s="79"/>
      <c r="E39" s="80"/>
      <c r="F39" s="33">
        <f t="shared" si="16"/>
        <v>111</v>
      </c>
      <c r="G39" s="140">
        <f t="shared" si="13"/>
        <v>37</v>
      </c>
      <c r="H39" s="81">
        <f t="shared" si="17"/>
        <v>74</v>
      </c>
      <c r="I39" s="141">
        <v>70</v>
      </c>
      <c r="J39" s="82"/>
      <c r="K39" s="83"/>
      <c r="L39" s="84"/>
      <c r="M39" s="142">
        <f t="shared" si="18"/>
        <v>0</v>
      </c>
      <c r="N39" s="83">
        <v>32</v>
      </c>
      <c r="O39" s="84">
        <v>42</v>
      </c>
      <c r="P39" s="84"/>
      <c r="Q39" s="82">
        <f t="shared" si="19"/>
        <v>74</v>
      </c>
      <c r="R39" s="83"/>
      <c r="S39" s="84"/>
      <c r="T39" s="84"/>
      <c r="U39" s="82">
        <f aca="true" t="shared" si="20" ref="U39:U54">R39+S39</f>
        <v>0</v>
      </c>
      <c r="V39" s="83"/>
      <c r="W39" s="84"/>
      <c r="X39" s="84"/>
      <c r="Y39" s="82">
        <f aca="true" t="shared" si="21" ref="Y39:Y51">V39+W39</f>
        <v>0</v>
      </c>
    </row>
    <row r="40" spans="1:25" ht="12.75" customHeight="1">
      <c r="A40" s="358" t="s">
        <v>64</v>
      </c>
      <c r="B40" s="138" t="s">
        <v>65</v>
      </c>
      <c r="C40" s="139" t="s">
        <v>63</v>
      </c>
      <c r="D40" s="79"/>
      <c r="E40" s="80"/>
      <c r="F40" s="33">
        <f t="shared" si="16"/>
        <v>111</v>
      </c>
      <c r="G40" s="140">
        <f t="shared" si="13"/>
        <v>37</v>
      </c>
      <c r="H40" s="81">
        <f t="shared" si="17"/>
        <v>74</v>
      </c>
      <c r="I40" s="141">
        <f>H40/100*30</f>
        <v>22.2</v>
      </c>
      <c r="J40" s="82"/>
      <c r="K40" s="83"/>
      <c r="L40" s="84"/>
      <c r="M40" s="142">
        <f t="shared" si="18"/>
        <v>0</v>
      </c>
      <c r="N40" s="83">
        <v>32</v>
      </c>
      <c r="O40" s="84">
        <v>42</v>
      </c>
      <c r="P40" s="84"/>
      <c r="Q40" s="82">
        <f t="shared" si="19"/>
        <v>74</v>
      </c>
      <c r="R40" s="83"/>
      <c r="S40" s="84"/>
      <c r="T40" s="84"/>
      <c r="U40" s="82">
        <f t="shared" si="20"/>
        <v>0</v>
      </c>
      <c r="V40" s="83"/>
      <c r="W40" s="84"/>
      <c r="X40" s="84"/>
      <c r="Y40" s="82">
        <f t="shared" si="21"/>
        <v>0</v>
      </c>
    </row>
    <row r="41" spans="1:25" ht="12.75" customHeight="1">
      <c r="A41" s="358" t="s">
        <v>66</v>
      </c>
      <c r="B41" s="138" t="s">
        <v>67</v>
      </c>
      <c r="C41" s="139"/>
      <c r="D41" s="79"/>
      <c r="E41" s="80">
        <v>4</v>
      </c>
      <c r="F41" s="33">
        <f t="shared" si="16"/>
        <v>111</v>
      </c>
      <c r="G41" s="140">
        <f t="shared" si="13"/>
        <v>37</v>
      </c>
      <c r="H41" s="81">
        <f t="shared" si="17"/>
        <v>74</v>
      </c>
      <c r="I41" s="141">
        <v>12</v>
      </c>
      <c r="J41" s="82"/>
      <c r="K41" s="83"/>
      <c r="L41" s="84"/>
      <c r="M41" s="142">
        <f t="shared" si="18"/>
        <v>0</v>
      </c>
      <c r="N41" s="83">
        <v>32</v>
      </c>
      <c r="O41" s="84">
        <v>42</v>
      </c>
      <c r="P41" s="84"/>
      <c r="Q41" s="82">
        <f t="shared" si="19"/>
        <v>74</v>
      </c>
      <c r="R41" s="83"/>
      <c r="S41" s="84"/>
      <c r="T41" s="84"/>
      <c r="U41" s="82">
        <f t="shared" si="20"/>
        <v>0</v>
      </c>
      <c r="V41" s="83"/>
      <c r="W41" s="84"/>
      <c r="X41" s="84"/>
      <c r="Y41" s="82">
        <f t="shared" si="21"/>
        <v>0</v>
      </c>
    </row>
    <row r="42" spans="1:25" ht="24.75" customHeight="1">
      <c r="A42" s="358" t="s">
        <v>68</v>
      </c>
      <c r="B42" s="143" t="s">
        <v>69</v>
      </c>
      <c r="C42" s="139" t="s">
        <v>60</v>
      </c>
      <c r="D42" s="144"/>
      <c r="E42" s="80"/>
      <c r="F42" s="33">
        <f t="shared" si="16"/>
        <v>150</v>
      </c>
      <c r="G42" s="140">
        <f t="shared" si="13"/>
        <v>50</v>
      </c>
      <c r="H42" s="81">
        <f t="shared" si="17"/>
        <v>100</v>
      </c>
      <c r="I42" s="141">
        <v>18</v>
      </c>
      <c r="J42" s="82"/>
      <c r="K42" s="83"/>
      <c r="L42" s="84"/>
      <c r="M42" s="142">
        <f t="shared" si="18"/>
        <v>0</v>
      </c>
      <c r="N42" s="83">
        <v>32</v>
      </c>
      <c r="O42" s="84">
        <v>42</v>
      </c>
      <c r="P42" s="84"/>
      <c r="Q42" s="82">
        <f t="shared" si="19"/>
        <v>74</v>
      </c>
      <c r="R42" s="83">
        <v>26</v>
      </c>
      <c r="S42" s="84"/>
      <c r="T42" s="84"/>
      <c r="U42" s="82">
        <f t="shared" si="20"/>
        <v>26</v>
      </c>
      <c r="V42" s="83"/>
      <c r="W42" s="84"/>
      <c r="X42" s="84"/>
      <c r="Y42" s="82">
        <f t="shared" si="21"/>
        <v>0</v>
      </c>
    </row>
    <row r="43" spans="1:25" ht="22.5" customHeight="1">
      <c r="A43" s="358" t="s">
        <v>70</v>
      </c>
      <c r="B43" s="143" t="s">
        <v>71</v>
      </c>
      <c r="C43" s="145" t="s">
        <v>60</v>
      </c>
      <c r="D43" s="144"/>
      <c r="E43" s="80"/>
      <c r="F43" s="33">
        <f t="shared" si="16"/>
        <v>153</v>
      </c>
      <c r="G43" s="140">
        <f t="shared" si="13"/>
        <v>51</v>
      </c>
      <c r="H43" s="81">
        <f t="shared" si="17"/>
        <v>102</v>
      </c>
      <c r="I43" s="141">
        <f>H43/100*30</f>
        <v>30.6</v>
      </c>
      <c r="J43" s="82"/>
      <c r="K43" s="83"/>
      <c r="L43" s="84"/>
      <c r="M43" s="142">
        <f t="shared" si="18"/>
        <v>0</v>
      </c>
      <c r="N43" s="83">
        <v>0</v>
      </c>
      <c r="O43" s="84">
        <v>63</v>
      </c>
      <c r="P43" s="84"/>
      <c r="Q43" s="82">
        <f t="shared" si="19"/>
        <v>63</v>
      </c>
      <c r="R43" s="83">
        <v>39</v>
      </c>
      <c r="S43" s="84"/>
      <c r="T43" s="84"/>
      <c r="U43" s="82">
        <f t="shared" si="20"/>
        <v>39</v>
      </c>
      <c r="V43" s="83"/>
      <c r="W43" s="84"/>
      <c r="X43" s="84"/>
      <c r="Y43" s="82">
        <f t="shared" si="21"/>
        <v>0</v>
      </c>
    </row>
    <row r="44" spans="1:25" ht="12.75" customHeight="1">
      <c r="A44" s="359" t="s">
        <v>72</v>
      </c>
      <c r="B44" s="143" t="s">
        <v>73</v>
      </c>
      <c r="C44" s="145" t="s">
        <v>42</v>
      </c>
      <c r="D44" s="144"/>
      <c r="E44" s="80"/>
      <c r="F44" s="33">
        <f t="shared" si="16"/>
        <v>135</v>
      </c>
      <c r="G44" s="140">
        <f t="shared" si="13"/>
        <v>45</v>
      </c>
      <c r="H44" s="81">
        <f t="shared" si="17"/>
        <v>90</v>
      </c>
      <c r="I44" s="141">
        <v>30</v>
      </c>
      <c r="J44" s="82"/>
      <c r="K44" s="83"/>
      <c r="L44" s="147"/>
      <c r="M44" s="142">
        <f t="shared" si="18"/>
        <v>0</v>
      </c>
      <c r="N44" s="83"/>
      <c r="O44" s="84"/>
      <c r="P44" s="147"/>
      <c r="Q44" s="82">
        <f t="shared" si="19"/>
        <v>0</v>
      </c>
      <c r="R44" s="148">
        <v>26</v>
      </c>
      <c r="S44" s="147">
        <v>64</v>
      </c>
      <c r="T44" s="147"/>
      <c r="U44" s="82">
        <f t="shared" si="20"/>
        <v>90</v>
      </c>
      <c r="V44" s="148"/>
      <c r="W44" s="147"/>
      <c r="X44" s="147"/>
      <c r="Y44" s="82">
        <f t="shared" si="21"/>
        <v>0</v>
      </c>
    </row>
    <row r="45" spans="1:25" ht="12.75" customHeight="1">
      <c r="A45" s="359" t="s">
        <v>74</v>
      </c>
      <c r="B45" s="143" t="s">
        <v>75</v>
      </c>
      <c r="C45" s="145" t="s">
        <v>76</v>
      </c>
      <c r="D45" s="144"/>
      <c r="E45" s="80"/>
      <c r="F45" s="33">
        <f t="shared" si="16"/>
        <v>168</v>
      </c>
      <c r="G45" s="140">
        <f t="shared" si="13"/>
        <v>56</v>
      </c>
      <c r="H45" s="81">
        <f t="shared" si="17"/>
        <v>112</v>
      </c>
      <c r="I45" s="141">
        <v>18</v>
      </c>
      <c r="J45" s="82"/>
      <c r="K45" s="83"/>
      <c r="L45" s="147"/>
      <c r="M45" s="142">
        <f t="shared" si="18"/>
        <v>0</v>
      </c>
      <c r="N45" s="83"/>
      <c r="O45" s="84"/>
      <c r="P45" s="147"/>
      <c r="Q45" s="82">
        <f t="shared" si="19"/>
        <v>0</v>
      </c>
      <c r="R45" s="148"/>
      <c r="S45" s="147">
        <v>64</v>
      </c>
      <c r="T45" s="147"/>
      <c r="U45" s="82">
        <f t="shared" si="20"/>
        <v>64</v>
      </c>
      <c r="V45" s="148">
        <v>48</v>
      </c>
      <c r="W45" s="147">
        <v>0</v>
      </c>
      <c r="X45" s="147"/>
      <c r="Y45" s="82">
        <f t="shared" si="21"/>
        <v>48</v>
      </c>
    </row>
    <row r="46" spans="1:25" ht="12.75" customHeight="1">
      <c r="A46" s="359" t="s">
        <v>77</v>
      </c>
      <c r="B46" s="143" t="s">
        <v>78</v>
      </c>
      <c r="C46" s="145"/>
      <c r="D46" s="144"/>
      <c r="E46" s="80">
        <v>6</v>
      </c>
      <c r="F46" s="33">
        <f t="shared" si="16"/>
        <v>96</v>
      </c>
      <c r="G46" s="140">
        <f t="shared" si="13"/>
        <v>32</v>
      </c>
      <c r="H46" s="81">
        <f t="shared" si="17"/>
        <v>64</v>
      </c>
      <c r="I46" s="141">
        <f>H46/100*30</f>
        <v>19.2</v>
      </c>
      <c r="J46" s="82"/>
      <c r="K46" s="83"/>
      <c r="L46" s="147"/>
      <c r="M46" s="142">
        <f t="shared" si="18"/>
        <v>0</v>
      </c>
      <c r="N46" s="83"/>
      <c r="O46" s="84"/>
      <c r="P46" s="147"/>
      <c r="Q46" s="82">
        <f t="shared" si="19"/>
        <v>0</v>
      </c>
      <c r="R46" s="148"/>
      <c r="S46" s="147">
        <v>64</v>
      </c>
      <c r="T46" s="147"/>
      <c r="U46" s="82">
        <f t="shared" si="20"/>
        <v>64</v>
      </c>
      <c r="V46" s="148"/>
      <c r="W46" s="147"/>
      <c r="X46" s="147"/>
      <c r="Y46" s="82">
        <f t="shared" si="21"/>
        <v>0</v>
      </c>
    </row>
    <row r="47" spans="1:25" ht="25.5" customHeight="1">
      <c r="A47" s="359" t="s">
        <v>79</v>
      </c>
      <c r="B47" s="138" t="s">
        <v>80</v>
      </c>
      <c r="C47" s="145" t="s">
        <v>76</v>
      </c>
      <c r="D47" s="144"/>
      <c r="E47" s="80"/>
      <c r="F47" s="33">
        <f t="shared" si="16"/>
        <v>99</v>
      </c>
      <c r="G47" s="140">
        <f t="shared" si="13"/>
        <v>33</v>
      </c>
      <c r="H47" s="81">
        <f t="shared" si="17"/>
        <v>66</v>
      </c>
      <c r="I47" s="141">
        <f>H47/100*30</f>
        <v>19.8</v>
      </c>
      <c r="J47" s="82"/>
      <c r="K47" s="83"/>
      <c r="L47" s="147"/>
      <c r="M47" s="142">
        <f t="shared" si="18"/>
        <v>0</v>
      </c>
      <c r="N47" s="83"/>
      <c r="O47" s="84"/>
      <c r="P47" s="147"/>
      <c r="Q47" s="82">
        <f t="shared" si="19"/>
        <v>0</v>
      </c>
      <c r="R47" s="148"/>
      <c r="S47" s="147"/>
      <c r="T47" s="84"/>
      <c r="U47" s="82">
        <f t="shared" si="20"/>
        <v>0</v>
      </c>
      <c r="V47" s="148">
        <v>66</v>
      </c>
      <c r="W47" s="147">
        <v>0</v>
      </c>
      <c r="X47" s="147"/>
      <c r="Y47" s="82">
        <f t="shared" si="21"/>
        <v>66</v>
      </c>
    </row>
    <row r="48" spans="1:25" ht="24" customHeight="1">
      <c r="A48" s="359" t="s">
        <v>82</v>
      </c>
      <c r="B48" s="143" t="s">
        <v>83</v>
      </c>
      <c r="C48" s="145"/>
      <c r="D48" s="144"/>
      <c r="E48" s="80">
        <v>6</v>
      </c>
      <c r="F48" s="33">
        <f t="shared" si="16"/>
        <v>87</v>
      </c>
      <c r="G48" s="140">
        <f t="shared" si="13"/>
        <v>29</v>
      </c>
      <c r="H48" s="81">
        <f t="shared" si="17"/>
        <v>58</v>
      </c>
      <c r="I48" s="141">
        <v>29</v>
      </c>
      <c r="J48" s="82"/>
      <c r="K48" s="83"/>
      <c r="L48" s="147"/>
      <c r="M48" s="142">
        <f t="shared" si="18"/>
        <v>0</v>
      </c>
      <c r="N48" s="148"/>
      <c r="O48" s="147"/>
      <c r="P48" s="147"/>
      <c r="Q48" s="82">
        <f t="shared" si="19"/>
        <v>0</v>
      </c>
      <c r="R48" s="148">
        <v>26</v>
      </c>
      <c r="S48" s="147">
        <v>32</v>
      </c>
      <c r="T48" s="84"/>
      <c r="U48" s="82">
        <f t="shared" si="20"/>
        <v>58</v>
      </c>
      <c r="V48" s="148"/>
      <c r="W48" s="147"/>
      <c r="X48" s="147"/>
      <c r="Y48" s="82">
        <f t="shared" si="21"/>
        <v>0</v>
      </c>
    </row>
    <row r="49" spans="1:25" ht="36.75" customHeight="1">
      <c r="A49" s="359" t="s">
        <v>84</v>
      </c>
      <c r="B49" s="143" t="s">
        <v>85</v>
      </c>
      <c r="C49" s="145"/>
      <c r="D49" s="144"/>
      <c r="E49" s="80">
        <v>7</v>
      </c>
      <c r="F49" s="33">
        <f t="shared" si="16"/>
        <v>147</v>
      </c>
      <c r="G49" s="140">
        <f t="shared" si="13"/>
        <v>49</v>
      </c>
      <c r="H49" s="81">
        <f t="shared" si="17"/>
        <v>98</v>
      </c>
      <c r="I49" s="141">
        <v>12</v>
      </c>
      <c r="J49" s="82"/>
      <c r="K49" s="83"/>
      <c r="L49" s="147"/>
      <c r="M49" s="142">
        <f t="shared" si="18"/>
        <v>0</v>
      </c>
      <c r="N49" s="148"/>
      <c r="O49" s="147"/>
      <c r="P49" s="147"/>
      <c r="Q49" s="82">
        <f t="shared" si="19"/>
        <v>0</v>
      </c>
      <c r="R49" s="148">
        <v>0</v>
      </c>
      <c r="S49" s="147">
        <v>48</v>
      </c>
      <c r="T49" s="84"/>
      <c r="U49" s="82">
        <f t="shared" si="20"/>
        <v>48</v>
      </c>
      <c r="V49" s="148">
        <v>50</v>
      </c>
      <c r="W49" s="147">
        <v>0</v>
      </c>
      <c r="X49" s="147"/>
      <c r="Y49" s="82">
        <f t="shared" si="21"/>
        <v>50</v>
      </c>
    </row>
    <row r="50" spans="1:25" ht="12.75" customHeight="1">
      <c r="A50" s="359" t="s">
        <v>86</v>
      </c>
      <c r="B50" s="143" t="s">
        <v>87</v>
      </c>
      <c r="C50" s="145"/>
      <c r="D50" s="144"/>
      <c r="E50" s="80">
        <v>4</v>
      </c>
      <c r="F50" s="33">
        <f t="shared" si="16"/>
        <v>63</v>
      </c>
      <c r="G50" s="140">
        <f t="shared" si="13"/>
        <v>21</v>
      </c>
      <c r="H50" s="81">
        <f t="shared" si="17"/>
        <v>42</v>
      </c>
      <c r="I50" s="141">
        <f>H50/100*30</f>
        <v>12.6</v>
      </c>
      <c r="J50" s="82"/>
      <c r="K50" s="83"/>
      <c r="L50" s="147"/>
      <c r="M50" s="142">
        <f t="shared" si="18"/>
        <v>0</v>
      </c>
      <c r="N50" s="148"/>
      <c r="O50" s="147">
        <v>42</v>
      </c>
      <c r="P50" s="147"/>
      <c r="Q50" s="82">
        <f t="shared" si="19"/>
        <v>42</v>
      </c>
      <c r="R50" s="148"/>
      <c r="S50" s="147"/>
      <c r="T50" s="84"/>
      <c r="U50" s="82">
        <f t="shared" si="20"/>
        <v>0</v>
      </c>
      <c r="V50" s="148"/>
      <c r="W50" s="147"/>
      <c r="X50" s="147"/>
      <c r="Y50" s="82">
        <f t="shared" si="21"/>
        <v>0</v>
      </c>
    </row>
    <row r="51" spans="1:25" ht="15" customHeight="1" thickBot="1">
      <c r="A51" s="360" t="s">
        <v>88</v>
      </c>
      <c r="B51" s="281" t="s">
        <v>89</v>
      </c>
      <c r="C51" s="282"/>
      <c r="D51" s="283"/>
      <c r="E51" s="284">
        <v>4</v>
      </c>
      <c r="F51" s="42">
        <f t="shared" si="16"/>
        <v>111</v>
      </c>
      <c r="G51" s="285">
        <f t="shared" si="13"/>
        <v>37</v>
      </c>
      <c r="H51" s="94">
        <f t="shared" si="17"/>
        <v>74</v>
      </c>
      <c r="I51" s="141">
        <f>H51/100*30</f>
        <v>22.2</v>
      </c>
      <c r="J51" s="95"/>
      <c r="K51" s="96"/>
      <c r="L51" s="116"/>
      <c r="M51" s="286">
        <f t="shared" si="18"/>
        <v>0</v>
      </c>
      <c r="N51" s="115">
        <v>32</v>
      </c>
      <c r="O51" s="116">
        <v>42</v>
      </c>
      <c r="P51" s="116"/>
      <c r="Q51" s="95">
        <f t="shared" si="19"/>
        <v>74</v>
      </c>
      <c r="R51" s="115"/>
      <c r="S51" s="116"/>
      <c r="T51" s="97"/>
      <c r="U51" s="95">
        <f t="shared" si="20"/>
        <v>0</v>
      </c>
      <c r="V51" s="373"/>
      <c r="W51" s="374"/>
      <c r="X51" s="374"/>
      <c r="Y51" s="363">
        <f t="shared" si="21"/>
        <v>0</v>
      </c>
    </row>
    <row r="52" spans="1:25" ht="15" customHeight="1" thickBot="1">
      <c r="A52" s="295"/>
      <c r="B52" s="296" t="s">
        <v>137</v>
      </c>
      <c r="C52" s="297"/>
      <c r="D52" s="298"/>
      <c r="E52" s="125"/>
      <c r="F52" s="299"/>
      <c r="G52" s="57"/>
      <c r="H52" s="300"/>
      <c r="I52" s="106"/>
      <c r="J52" s="301"/>
      <c r="K52" s="302"/>
      <c r="L52" s="303"/>
      <c r="M52" s="17"/>
      <c r="N52" s="304"/>
      <c r="O52" s="303"/>
      <c r="P52" s="303"/>
      <c r="Q52" s="301"/>
      <c r="R52" s="304"/>
      <c r="S52" s="303"/>
      <c r="T52" s="305"/>
      <c r="U52" s="301"/>
      <c r="V52" s="304"/>
      <c r="W52" s="303"/>
      <c r="X52" s="303"/>
      <c r="Y52" s="301"/>
    </row>
    <row r="53" spans="1:25" ht="13.5" customHeight="1">
      <c r="A53" s="287" t="s">
        <v>138</v>
      </c>
      <c r="B53" s="288" t="s">
        <v>90</v>
      </c>
      <c r="C53" s="289"/>
      <c r="D53" s="290"/>
      <c r="E53" s="291">
        <v>7</v>
      </c>
      <c r="F53" s="50">
        <f t="shared" si="16"/>
        <v>99</v>
      </c>
      <c r="G53" s="292">
        <f t="shared" si="13"/>
        <v>33</v>
      </c>
      <c r="H53" s="69">
        <f>M53+Q53+U53+Y53</f>
        <v>66</v>
      </c>
      <c r="I53" s="24">
        <v>22</v>
      </c>
      <c r="J53" s="70"/>
      <c r="K53" s="71"/>
      <c r="L53" s="293"/>
      <c r="M53" s="73">
        <f t="shared" si="18"/>
        <v>0</v>
      </c>
      <c r="N53" s="294"/>
      <c r="O53" s="293"/>
      <c r="P53" s="293"/>
      <c r="Q53" s="70">
        <f t="shared" si="19"/>
        <v>0</v>
      </c>
      <c r="R53" s="294"/>
      <c r="S53" s="293"/>
      <c r="T53" s="72"/>
      <c r="U53" s="70">
        <f t="shared" si="20"/>
        <v>0</v>
      </c>
      <c r="V53" s="294">
        <v>66</v>
      </c>
      <c r="W53" s="293"/>
      <c r="X53" s="293"/>
      <c r="Y53" s="70">
        <f>V53+W53</f>
        <v>66</v>
      </c>
    </row>
    <row r="54" spans="1:25" ht="22.5" customHeight="1" thickBot="1">
      <c r="A54" s="146" t="s">
        <v>139</v>
      </c>
      <c r="B54" s="143" t="s">
        <v>91</v>
      </c>
      <c r="C54" s="145"/>
      <c r="D54" s="144"/>
      <c r="E54" s="80">
        <v>7</v>
      </c>
      <c r="F54" s="33">
        <f t="shared" si="16"/>
        <v>57</v>
      </c>
      <c r="G54" s="140">
        <f t="shared" si="13"/>
        <v>19</v>
      </c>
      <c r="H54" s="81">
        <f>M54+Q54+U54+Y54</f>
        <v>38</v>
      </c>
      <c r="I54" s="141">
        <v>18</v>
      </c>
      <c r="J54" s="82"/>
      <c r="K54" s="83"/>
      <c r="L54" s="147"/>
      <c r="M54" s="142">
        <f t="shared" si="18"/>
        <v>0</v>
      </c>
      <c r="N54" s="148"/>
      <c r="O54" s="147"/>
      <c r="P54" s="147"/>
      <c r="Q54" s="82">
        <f t="shared" si="19"/>
        <v>0</v>
      </c>
      <c r="R54" s="148"/>
      <c r="S54" s="147"/>
      <c r="T54" s="84"/>
      <c r="U54" s="82">
        <f t="shared" si="20"/>
        <v>0</v>
      </c>
      <c r="V54" s="148">
        <v>38</v>
      </c>
      <c r="W54" s="147"/>
      <c r="X54" s="147"/>
      <c r="Y54" s="70">
        <f>V54+W54</f>
        <v>38</v>
      </c>
    </row>
    <row r="55" spans="1:25" s="107" customFormat="1" ht="12.75" customHeight="1" thickBot="1">
      <c r="A55" s="149" t="s">
        <v>92</v>
      </c>
      <c r="B55" s="150" t="s">
        <v>93</v>
      </c>
      <c r="C55" s="151"/>
      <c r="D55" s="152"/>
      <c r="E55" s="125"/>
      <c r="F55" s="20">
        <f>F56+F61+F65+F70</f>
        <v>2670</v>
      </c>
      <c r="G55" s="56">
        <f t="shared" si="13"/>
        <v>1040</v>
      </c>
      <c r="H55" s="21">
        <f aca="true" t="shared" si="22" ref="H55:Y55">H56+H61+H65+H70</f>
        <v>2080</v>
      </c>
      <c r="I55" s="21">
        <f t="shared" si="22"/>
        <v>443</v>
      </c>
      <c r="J55" s="21">
        <f t="shared" si="22"/>
        <v>40</v>
      </c>
      <c r="K55" s="21">
        <f t="shared" si="22"/>
        <v>0</v>
      </c>
      <c r="L55" s="21">
        <f t="shared" si="22"/>
        <v>0</v>
      </c>
      <c r="M55" s="21">
        <f t="shared" si="22"/>
        <v>0</v>
      </c>
      <c r="N55" s="21">
        <f t="shared" si="22"/>
        <v>240</v>
      </c>
      <c r="O55" s="21">
        <f t="shared" si="22"/>
        <v>231</v>
      </c>
      <c r="P55" s="21">
        <f t="shared" si="22"/>
        <v>72</v>
      </c>
      <c r="Q55" s="21">
        <f t="shared" si="22"/>
        <v>543</v>
      </c>
      <c r="R55" s="21">
        <f t="shared" si="22"/>
        <v>381</v>
      </c>
      <c r="S55" s="21">
        <f t="shared" si="22"/>
        <v>304</v>
      </c>
      <c r="T55" s="21">
        <f t="shared" si="22"/>
        <v>144</v>
      </c>
      <c r="U55" s="21">
        <f t="shared" si="22"/>
        <v>829</v>
      </c>
      <c r="V55" s="21">
        <f t="shared" si="22"/>
        <v>276</v>
      </c>
      <c r="W55" s="21">
        <f t="shared" si="22"/>
        <v>108</v>
      </c>
      <c r="X55" s="21">
        <f t="shared" si="22"/>
        <v>324</v>
      </c>
      <c r="Y55" s="21">
        <f t="shared" si="22"/>
        <v>708</v>
      </c>
    </row>
    <row r="56" spans="1:25" s="107" customFormat="1" ht="35.25" customHeight="1">
      <c r="A56" s="368" t="s">
        <v>94</v>
      </c>
      <c r="B56" s="154" t="s">
        <v>95</v>
      </c>
      <c r="C56" s="155" t="s">
        <v>42</v>
      </c>
      <c r="D56" s="156"/>
      <c r="E56" s="157"/>
      <c r="F56" s="22">
        <f aca="true" t="shared" si="23" ref="F56:Y56">F57+F58+F59+F60</f>
        <v>808.5</v>
      </c>
      <c r="G56" s="22">
        <f t="shared" si="23"/>
        <v>185.5</v>
      </c>
      <c r="H56" s="22">
        <f t="shared" si="23"/>
        <v>623</v>
      </c>
      <c r="I56" s="158">
        <f t="shared" si="23"/>
        <v>151</v>
      </c>
      <c r="J56" s="158">
        <f t="shared" si="23"/>
        <v>0</v>
      </c>
      <c r="K56" s="159">
        <f t="shared" si="23"/>
        <v>0</v>
      </c>
      <c r="L56" s="160">
        <f t="shared" si="23"/>
        <v>0</v>
      </c>
      <c r="M56" s="161">
        <f t="shared" si="23"/>
        <v>0</v>
      </c>
      <c r="N56" s="159">
        <f t="shared" si="23"/>
        <v>240</v>
      </c>
      <c r="O56" s="160">
        <f t="shared" si="23"/>
        <v>105</v>
      </c>
      <c r="P56" s="160">
        <f t="shared" si="23"/>
        <v>72</v>
      </c>
      <c r="Q56" s="161">
        <f t="shared" si="23"/>
        <v>417</v>
      </c>
      <c r="R56" s="159">
        <f t="shared" si="23"/>
        <v>62</v>
      </c>
      <c r="S56" s="160">
        <f t="shared" si="23"/>
        <v>0</v>
      </c>
      <c r="T56" s="160">
        <f t="shared" si="23"/>
        <v>72</v>
      </c>
      <c r="U56" s="161">
        <f t="shared" si="23"/>
        <v>134</v>
      </c>
      <c r="V56" s="159">
        <f t="shared" si="23"/>
        <v>0</v>
      </c>
      <c r="W56" s="160">
        <f t="shared" si="23"/>
        <v>0</v>
      </c>
      <c r="X56" s="160">
        <f t="shared" si="23"/>
        <v>72</v>
      </c>
      <c r="Y56" s="161">
        <f t="shared" si="23"/>
        <v>72</v>
      </c>
    </row>
    <row r="57" spans="1:25" ht="23.25">
      <c r="A57" s="369" t="s">
        <v>96</v>
      </c>
      <c r="B57" s="162" t="s">
        <v>97</v>
      </c>
      <c r="C57" s="145"/>
      <c r="D57" s="144"/>
      <c r="E57" s="80">
        <v>4</v>
      </c>
      <c r="F57" s="33">
        <f>H57+G57</f>
        <v>303</v>
      </c>
      <c r="G57" s="163">
        <f>H57/2</f>
        <v>101</v>
      </c>
      <c r="H57" s="81">
        <f>M57+Q57+U57+Y57</f>
        <v>202</v>
      </c>
      <c r="I57" s="141">
        <v>93</v>
      </c>
      <c r="J57" s="84"/>
      <c r="K57" s="83"/>
      <c r="L57" s="147"/>
      <c r="M57" s="142">
        <f>K57+L57</f>
        <v>0</v>
      </c>
      <c r="N57" s="164">
        <v>160</v>
      </c>
      <c r="O57" s="147">
        <v>42</v>
      </c>
      <c r="P57" s="147"/>
      <c r="Q57" s="82">
        <f>N57+O57</f>
        <v>202</v>
      </c>
      <c r="R57" s="148"/>
      <c r="S57" s="147"/>
      <c r="T57" s="147"/>
      <c r="U57" s="82">
        <f>R57+S57</f>
        <v>0</v>
      </c>
      <c r="V57" s="148"/>
      <c r="W57" s="147"/>
      <c r="X57" s="147"/>
      <c r="Y57" s="82">
        <f>V57+W57</f>
        <v>0</v>
      </c>
    </row>
    <row r="58" spans="1:25" ht="36" customHeight="1">
      <c r="A58" s="369" t="s">
        <v>98</v>
      </c>
      <c r="B58" s="166" t="s">
        <v>99</v>
      </c>
      <c r="C58" s="145"/>
      <c r="D58" s="79"/>
      <c r="E58" s="80">
        <v>5</v>
      </c>
      <c r="F58" s="33">
        <f>H58+G58</f>
        <v>253.5</v>
      </c>
      <c r="G58" s="163">
        <f>H58/2</f>
        <v>84.5</v>
      </c>
      <c r="H58" s="81">
        <f>M58+Q58+U58+Y58</f>
        <v>169</v>
      </c>
      <c r="I58" s="141">
        <v>58</v>
      </c>
      <c r="J58" s="84"/>
      <c r="K58" s="83"/>
      <c r="L58" s="147"/>
      <c r="M58" s="142">
        <f>K58+L58</f>
        <v>0</v>
      </c>
      <c r="N58" s="148">
        <v>80</v>
      </c>
      <c r="O58" s="147">
        <v>63</v>
      </c>
      <c r="P58" s="147"/>
      <c r="Q58" s="82">
        <f>N58+O58+P58</f>
        <v>143</v>
      </c>
      <c r="R58" s="148">
        <v>26</v>
      </c>
      <c r="S58" s="147"/>
      <c r="T58" s="147"/>
      <c r="U58" s="82">
        <f>R58+S58</f>
        <v>26</v>
      </c>
      <c r="V58" s="148"/>
      <c r="W58" s="147"/>
      <c r="X58" s="147"/>
      <c r="Y58" s="82">
        <f>V58+W58</f>
        <v>0</v>
      </c>
    </row>
    <row r="59" spans="1:25" ht="12.75" customHeight="1">
      <c r="A59" s="167" t="s">
        <v>100</v>
      </c>
      <c r="B59" s="168" t="s">
        <v>101</v>
      </c>
      <c r="C59" s="169"/>
      <c r="D59" s="170"/>
      <c r="E59" s="171">
        <v>5</v>
      </c>
      <c r="F59" s="172">
        <f>H59+G59</f>
        <v>108</v>
      </c>
      <c r="G59" s="173"/>
      <c r="H59" s="174">
        <f>M59+Q59+U59+Y59</f>
        <v>108</v>
      </c>
      <c r="I59" s="175"/>
      <c r="J59" s="176"/>
      <c r="K59" s="177"/>
      <c r="L59" s="176"/>
      <c r="M59" s="178">
        <f>K59+L59</f>
        <v>0</v>
      </c>
      <c r="N59" s="177"/>
      <c r="O59" s="176"/>
      <c r="P59" s="176">
        <v>72</v>
      </c>
      <c r="Q59" s="179">
        <f>N59+O59+P59</f>
        <v>72</v>
      </c>
      <c r="R59" s="177">
        <v>36</v>
      </c>
      <c r="S59" s="176"/>
      <c r="T59" s="176"/>
      <c r="U59" s="179">
        <f>R59+S59+T59</f>
        <v>36</v>
      </c>
      <c r="V59" s="177"/>
      <c r="W59" s="176"/>
      <c r="X59" s="176"/>
      <c r="Y59" s="179">
        <f>V59+W59</f>
        <v>0</v>
      </c>
    </row>
    <row r="60" spans="1:25" ht="23.25" thickBot="1">
      <c r="A60" s="180" t="s">
        <v>102</v>
      </c>
      <c r="B60" s="181" t="s">
        <v>103</v>
      </c>
      <c r="C60" s="182"/>
      <c r="D60" s="183"/>
      <c r="E60" s="184">
        <v>6</v>
      </c>
      <c r="F60" s="185">
        <f>H60+G60</f>
        <v>144</v>
      </c>
      <c r="G60" s="186"/>
      <c r="H60" s="174">
        <f>M60+Q60+U60+Y60</f>
        <v>144</v>
      </c>
      <c r="I60" s="175"/>
      <c r="J60" s="176"/>
      <c r="K60" s="187"/>
      <c r="L60" s="188"/>
      <c r="M60" s="189">
        <f>K60+L60</f>
        <v>0</v>
      </c>
      <c r="N60" s="187"/>
      <c r="O60" s="188"/>
      <c r="P60" s="188"/>
      <c r="Q60" s="190">
        <f>N60+O60+P60</f>
        <v>0</v>
      </c>
      <c r="R60" s="187"/>
      <c r="S60" s="188"/>
      <c r="T60" s="188">
        <v>72</v>
      </c>
      <c r="U60" s="190">
        <f>R60+S60+T60</f>
        <v>72</v>
      </c>
      <c r="V60" s="187"/>
      <c r="W60" s="188"/>
      <c r="X60" s="188">
        <v>72</v>
      </c>
      <c r="Y60" s="190">
        <f>X60</f>
        <v>72</v>
      </c>
    </row>
    <row r="61" spans="1:25" s="196" customFormat="1" ht="33.75" customHeight="1">
      <c r="A61" s="191" t="s">
        <v>104</v>
      </c>
      <c r="B61" s="192" t="s">
        <v>105</v>
      </c>
      <c r="C61" s="193" t="s">
        <v>81</v>
      </c>
      <c r="D61" s="194"/>
      <c r="E61" s="195"/>
      <c r="F61" s="22">
        <f>F62+F63+F64</f>
        <v>630</v>
      </c>
      <c r="G61" s="22">
        <f>G62+G63+G64</f>
        <v>138</v>
      </c>
      <c r="H61" s="22">
        <f>H62+H63+H64</f>
        <v>492</v>
      </c>
      <c r="I61" s="159">
        <f>I62+I63+I64</f>
        <v>56</v>
      </c>
      <c r="J61" s="161">
        <v>20</v>
      </c>
      <c r="K61" s="159">
        <f aca="true" t="shared" si="24" ref="K61:Y61">K62+K63+K64</f>
        <v>0</v>
      </c>
      <c r="L61" s="160">
        <f t="shared" si="24"/>
        <v>0</v>
      </c>
      <c r="M61" s="161">
        <f t="shared" si="24"/>
        <v>0</v>
      </c>
      <c r="N61" s="159">
        <f t="shared" si="24"/>
        <v>0</v>
      </c>
      <c r="O61" s="160">
        <f t="shared" si="24"/>
        <v>0</v>
      </c>
      <c r="P61" s="160">
        <f t="shared" si="24"/>
        <v>0</v>
      </c>
      <c r="Q61" s="161">
        <f t="shared" si="24"/>
        <v>0</v>
      </c>
      <c r="R61" s="159">
        <f t="shared" si="24"/>
        <v>0</v>
      </c>
      <c r="S61" s="160">
        <f t="shared" si="24"/>
        <v>0</v>
      </c>
      <c r="T61" s="160">
        <f t="shared" si="24"/>
        <v>0</v>
      </c>
      <c r="U61" s="161">
        <f t="shared" si="24"/>
        <v>0</v>
      </c>
      <c r="V61" s="159">
        <f t="shared" si="24"/>
        <v>276</v>
      </c>
      <c r="W61" s="160">
        <f t="shared" si="24"/>
        <v>108</v>
      </c>
      <c r="X61" s="160">
        <f t="shared" si="24"/>
        <v>108</v>
      </c>
      <c r="Y61" s="161">
        <f t="shared" si="24"/>
        <v>492</v>
      </c>
    </row>
    <row r="62" spans="1:25" ht="23.25" customHeight="1">
      <c r="A62" s="197" t="s">
        <v>106</v>
      </c>
      <c r="B62" s="198" t="s">
        <v>107</v>
      </c>
      <c r="C62" s="199"/>
      <c r="D62" s="200"/>
      <c r="E62" s="201">
        <v>7</v>
      </c>
      <c r="F62" s="33">
        <f>H62+G62</f>
        <v>414</v>
      </c>
      <c r="G62" s="163">
        <f>H62/2</f>
        <v>138</v>
      </c>
      <c r="H62" s="81">
        <f>M62+Q62+U62+Y62</f>
        <v>276</v>
      </c>
      <c r="I62" s="141">
        <v>56</v>
      </c>
      <c r="J62" s="202"/>
      <c r="K62" s="164"/>
      <c r="L62" s="203"/>
      <c r="M62" s="142">
        <f>K62+L62</f>
        <v>0</v>
      </c>
      <c r="N62" s="164"/>
      <c r="O62" s="203"/>
      <c r="P62" s="203"/>
      <c r="Q62" s="82">
        <f>N62+O62</f>
        <v>0</v>
      </c>
      <c r="R62" s="164"/>
      <c r="S62" s="203"/>
      <c r="T62" s="203"/>
      <c r="U62" s="82">
        <f>R62+S62+T62</f>
        <v>0</v>
      </c>
      <c r="V62" s="164">
        <v>276</v>
      </c>
      <c r="W62" s="203"/>
      <c r="X62" s="203"/>
      <c r="Y62" s="82">
        <f>V62+W62</f>
        <v>276</v>
      </c>
    </row>
    <row r="63" spans="1:25" ht="12" customHeight="1">
      <c r="A63" s="167" t="s">
        <v>108</v>
      </c>
      <c r="B63" s="168" t="s">
        <v>101</v>
      </c>
      <c r="C63" s="169"/>
      <c r="D63" s="204"/>
      <c r="E63" s="171">
        <v>8</v>
      </c>
      <c r="F63" s="172">
        <f>H63+G63</f>
        <v>108</v>
      </c>
      <c r="G63" s="173"/>
      <c r="H63" s="174">
        <f>M63+Q63+U63+Y63</f>
        <v>108</v>
      </c>
      <c r="I63" s="205"/>
      <c r="J63" s="179"/>
      <c r="K63" s="177"/>
      <c r="L63" s="176"/>
      <c r="M63" s="178">
        <f>K63+L63</f>
        <v>0</v>
      </c>
      <c r="N63" s="177"/>
      <c r="O63" s="176"/>
      <c r="P63" s="176"/>
      <c r="Q63" s="179">
        <f>P63</f>
        <v>0</v>
      </c>
      <c r="R63" s="177"/>
      <c r="S63" s="176"/>
      <c r="T63" s="176"/>
      <c r="U63" s="179">
        <f>R63+S63+T63</f>
        <v>0</v>
      </c>
      <c r="V63" s="177"/>
      <c r="W63" s="176">
        <v>108</v>
      </c>
      <c r="X63" s="176"/>
      <c r="Y63" s="375">
        <f>V63+W63</f>
        <v>108</v>
      </c>
    </row>
    <row r="64" spans="1:25" ht="23.25" customHeight="1" thickBot="1">
      <c r="A64" s="206" t="s">
        <v>109</v>
      </c>
      <c r="B64" s="181" t="s">
        <v>103</v>
      </c>
      <c r="C64" s="182"/>
      <c r="D64" s="207"/>
      <c r="E64" s="184">
        <v>8</v>
      </c>
      <c r="F64" s="185">
        <f>H64+G64</f>
        <v>108</v>
      </c>
      <c r="G64" s="186"/>
      <c r="H64" s="174">
        <f>M64+Q64+U64+Y64</f>
        <v>108</v>
      </c>
      <c r="I64" s="208"/>
      <c r="J64" s="209"/>
      <c r="K64" s="210"/>
      <c r="L64" s="211"/>
      <c r="M64" s="212">
        <f>K64+L64</f>
        <v>0</v>
      </c>
      <c r="N64" s="210"/>
      <c r="O64" s="211"/>
      <c r="P64" s="211"/>
      <c r="Q64" s="209">
        <f>N64+O64</f>
        <v>0</v>
      </c>
      <c r="R64" s="210"/>
      <c r="S64" s="211"/>
      <c r="T64" s="211"/>
      <c r="U64" s="209">
        <f>R64+S64+T64</f>
        <v>0</v>
      </c>
      <c r="V64" s="187"/>
      <c r="W64" s="188"/>
      <c r="X64" s="188">
        <v>108</v>
      </c>
      <c r="Y64" s="190">
        <f>X64</f>
        <v>108</v>
      </c>
    </row>
    <row r="65" spans="1:25" ht="57" customHeight="1">
      <c r="A65" s="153" t="s">
        <v>110</v>
      </c>
      <c r="B65" s="154" t="s">
        <v>111</v>
      </c>
      <c r="C65" s="213" t="s">
        <v>42</v>
      </c>
      <c r="D65" s="214"/>
      <c r="E65" s="215"/>
      <c r="F65" s="216">
        <f aca="true" t="shared" si="25" ref="F65:Y65">F66+F67+F68+F69</f>
        <v>589.5</v>
      </c>
      <c r="G65" s="216">
        <f t="shared" si="25"/>
        <v>124.5</v>
      </c>
      <c r="H65" s="216">
        <f t="shared" si="25"/>
        <v>465</v>
      </c>
      <c r="I65" s="217">
        <f t="shared" si="25"/>
        <v>96</v>
      </c>
      <c r="J65" s="218">
        <f t="shared" si="25"/>
        <v>0</v>
      </c>
      <c r="K65" s="217">
        <f t="shared" si="25"/>
        <v>0</v>
      </c>
      <c r="L65" s="219">
        <f t="shared" si="25"/>
        <v>0</v>
      </c>
      <c r="M65" s="218">
        <f t="shared" si="25"/>
        <v>0</v>
      </c>
      <c r="N65" s="217">
        <f t="shared" si="25"/>
        <v>0</v>
      </c>
      <c r="O65" s="219">
        <f t="shared" si="25"/>
        <v>126</v>
      </c>
      <c r="P65" s="219">
        <f t="shared" si="25"/>
        <v>0</v>
      </c>
      <c r="Q65" s="218">
        <f t="shared" si="25"/>
        <v>126</v>
      </c>
      <c r="R65" s="217">
        <f t="shared" si="25"/>
        <v>127</v>
      </c>
      <c r="S65" s="219">
        <f t="shared" si="25"/>
        <v>104</v>
      </c>
      <c r="T65" s="219">
        <f t="shared" si="25"/>
        <v>36</v>
      </c>
      <c r="U65" s="218">
        <f t="shared" si="25"/>
        <v>267</v>
      </c>
      <c r="V65" s="217">
        <f t="shared" si="25"/>
        <v>0</v>
      </c>
      <c r="W65" s="219">
        <f t="shared" si="25"/>
        <v>0</v>
      </c>
      <c r="X65" s="219">
        <f t="shared" si="25"/>
        <v>72</v>
      </c>
      <c r="Y65" s="218">
        <f t="shared" si="25"/>
        <v>72</v>
      </c>
    </row>
    <row r="66" spans="1:25" ht="23.25">
      <c r="A66" s="197" t="s">
        <v>112</v>
      </c>
      <c r="B66" s="220" t="s">
        <v>113</v>
      </c>
      <c r="C66" s="199"/>
      <c r="D66" s="221"/>
      <c r="E66" s="201">
        <v>5</v>
      </c>
      <c r="F66" s="33">
        <f>H66+G66</f>
        <v>184.5</v>
      </c>
      <c r="G66" s="163">
        <f>H66/2</f>
        <v>61.5</v>
      </c>
      <c r="H66" s="81">
        <f>M66+Q66+U66+Y66</f>
        <v>123</v>
      </c>
      <c r="I66" s="141">
        <v>33</v>
      </c>
      <c r="J66" s="202"/>
      <c r="K66" s="164"/>
      <c r="L66" s="203"/>
      <c r="M66" s="142">
        <f>K66+L66</f>
        <v>0</v>
      </c>
      <c r="N66" s="164"/>
      <c r="O66" s="203">
        <v>84</v>
      </c>
      <c r="P66" s="203"/>
      <c r="Q66" s="82">
        <f>N66+O66</f>
        <v>84</v>
      </c>
      <c r="R66" s="164">
        <v>39</v>
      </c>
      <c r="S66" s="203"/>
      <c r="T66" s="203"/>
      <c r="U66" s="165">
        <f>R66+S66+T66</f>
        <v>39</v>
      </c>
      <c r="V66" s="164"/>
      <c r="W66" s="203"/>
      <c r="X66" s="203"/>
      <c r="Y66" s="82">
        <f>V66+W66</f>
        <v>0</v>
      </c>
    </row>
    <row r="67" spans="1:25" ht="36.75" customHeight="1">
      <c r="A67" s="197" t="s">
        <v>114</v>
      </c>
      <c r="B67" s="220" t="s">
        <v>115</v>
      </c>
      <c r="C67" s="199"/>
      <c r="D67" s="221"/>
      <c r="E67" s="201">
        <v>6</v>
      </c>
      <c r="F67" s="33">
        <f>H67+G67</f>
        <v>189</v>
      </c>
      <c r="G67" s="163">
        <f>H67/2</f>
        <v>63</v>
      </c>
      <c r="H67" s="81">
        <f>M67+Q67+U67+Y67</f>
        <v>126</v>
      </c>
      <c r="I67" s="141">
        <f>H67/100*50</f>
        <v>63</v>
      </c>
      <c r="J67" s="202"/>
      <c r="K67" s="164"/>
      <c r="L67" s="203"/>
      <c r="M67" s="142">
        <f>K67+L67</f>
        <v>0</v>
      </c>
      <c r="N67" s="164"/>
      <c r="O67" s="203">
        <v>42</v>
      </c>
      <c r="P67" s="203"/>
      <c r="Q67" s="82">
        <f>N67+O67</f>
        <v>42</v>
      </c>
      <c r="R67" s="164">
        <v>52</v>
      </c>
      <c r="S67" s="203">
        <v>32</v>
      </c>
      <c r="T67" s="203"/>
      <c r="U67" s="165">
        <f>R67+S67+T67</f>
        <v>84</v>
      </c>
      <c r="V67" s="164"/>
      <c r="W67" s="203"/>
      <c r="X67" s="203"/>
      <c r="Y67" s="82">
        <f>V67+W67</f>
        <v>0</v>
      </c>
    </row>
    <row r="68" spans="1:25" ht="13.5" customHeight="1">
      <c r="A68" s="167" t="s">
        <v>116</v>
      </c>
      <c r="B68" s="168" t="s">
        <v>101</v>
      </c>
      <c r="C68" s="169"/>
      <c r="D68" s="204"/>
      <c r="E68" s="171">
        <v>5</v>
      </c>
      <c r="F68" s="222">
        <f>H68+G68</f>
        <v>108</v>
      </c>
      <c r="G68" s="173"/>
      <c r="H68" s="174">
        <f>M68+Q68+U68+Y68</f>
        <v>108</v>
      </c>
      <c r="I68" s="205"/>
      <c r="J68" s="179"/>
      <c r="K68" s="177"/>
      <c r="L68" s="176"/>
      <c r="M68" s="178">
        <f>K68+L68</f>
        <v>0</v>
      </c>
      <c r="N68" s="177"/>
      <c r="O68" s="176"/>
      <c r="P68" s="176"/>
      <c r="Q68" s="179"/>
      <c r="R68" s="177">
        <v>36</v>
      </c>
      <c r="S68" s="176">
        <v>72</v>
      </c>
      <c r="T68" s="176"/>
      <c r="U68" s="179">
        <f>R68+S68+T68</f>
        <v>108</v>
      </c>
      <c r="V68" s="177"/>
      <c r="W68" s="176"/>
      <c r="X68" s="176"/>
      <c r="Y68" s="179">
        <f>V68+W68+X68</f>
        <v>0</v>
      </c>
    </row>
    <row r="69" spans="1:25" ht="24" customHeight="1" thickBot="1">
      <c r="A69" s="180" t="s">
        <v>117</v>
      </c>
      <c r="B69" s="181" t="s">
        <v>103</v>
      </c>
      <c r="C69" s="223"/>
      <c r="D69" s="224"/>
      <c r="E69" s="225">
        <v>6</v>
      </c>
      <c r="F69" s="226">
        <f>H69+G69</f>
        <v>108</v>
      </c>
      <c r="G69" s="186"/>
      <c r="H69" s="174">
        <f>M69+Q69+U69+Y69</f>
        <v>108</v>
      </c>
      <c r="I69" s="205"/>
      <c r="J69" s="179"/>
      <c r="K69" s="177"/>
      <c r="L69" s="176"/>
      <c r="M69" s="178">
        <f>K69+L69</f>
        <v>0</v>
      </c>
      <c r="N69" s="177"/>
      <c r="O69" s="176"/>
      <c r="P69" s="176"/>
      <c r="Q69" s="179">
        <f>N69+O69</f>
        <v>0</v>
      </c>
      <c r="R69" s="177"/>
      <c r="S69" s="176"/>
      <c r="T69" s="176">
        <v>36</v>
      </c>
      <c r="U69" s="179">
        <f>R69+S69+T69</f>
        <v>36</v>
      </c>
      <c r="V69" s="187"/>
      <c r="W69" s="188"/>
      <c r="X69" s="188">
        <v>72</v>
      </c>
      <c r="Y69" s="190">
        <f>V69+W69+X69</f>
        <v>72</v>
      </c>
    </row>
    <row r="70" spans="1:25" s="107" customFormat="1" ht="33.75" customHeight="1">
      <c r="A70" s="227" t="s">
        <v>118</v>
      </c>
      <c r="B70" s="228" t="s">
        <v>119</v>
      </c>
      <c r="C70" s="193" t="s">
        <v>42</v>
      </c>
      <c r="D70" s="229"/>
      <c r="E70" s="195"/>
      <c r="F70" s="216">
        <f>F71+F72+F74+F75</f>
        <v>642</v>
      </c>
      <c r="G70" s="216">
        <f>G71+G72+G74+G75</f>
        <v>142</v>
      </c>
      <c r="H70" s="216">
        <f>H71+H72+H74+H75</f>
        <v>500</v>
      </c>
      <c r="I70" s="216">
        <f>I71+I72+I74+I75</f>
        <v>140</v>
      </c>
      <c r="J70" s="216">
        <v>20</v>
      </c>
      <c r="K70" s="217">
        <f aca="true" t="shared" si="26" ref="K70:Y70">K71+K72+K74+K75</f>
        <v>0</v>
      </c>
      <c r="L70" s="219">
        <f t="shared" si="26"/>
        <v>0</v>
      </c>
      <c r="M70" s="218">
        <f t="shared" si="26"/>
        <v>0</v>
      </c>
      <c r="N70" s="217">
        <f t="shared" si="26"/>
        <v>0</v>
      </c>
      <c r="O70" s="219">
        <f t="shared" si="26"/>
        <v>0</v>
      </c>
      <c r="P70" s="219">
        <f t="shared" si="26"/>
        <v>0</v>
      </c>
      <c r="Q70" s="218">
        <f t="shared" si="26"/>
        <v>0</v>
      </c>
      <c r="R70" s="217">
        <f t="shared" si="26"/>
        <v>192</v>
      </c>
      <c r="S70" s="219">
        <f t="shared" si="26"/>
        <v>200</v>
      </c>
      <c r="T70" s="219">
        <f t="shared" si="26"/>
        <v>36</v>
      </c>
      <c r="U70" s="218">
        <f t="shared" si="26"/>
        <v>428</v>
      </c>
      <c r="V70" s="217">
        <f t="shared" si="26"/>
        <v>0</v>
      </c>
      <c r="W70" s="219">
        <f t="shared" si="26"/>
        <v>0</v>
      </c>
      <c r="X70" s="219">
        <f t="shared" si="26"/>
        <v>72</v>
      </c>
      <c r="Y70" s="218">
        <f t="shared" si="26"/>
        <v>72</v>
      </c>
    </row>
    <row r="71" spans="1:25" s="118" customFormat="1" ht="36" customHeight="1">
      <c r="A71" s="230" t="s">
        <v>120</v>
      </c>
      <c r="B71" s="231" t="s">
        <v>164</v>
      </c>
      <c r="C71" s="145"/>
      <c r="D71" s="232"/>
      <c r="E71" s="233" t="s">
        <v>42</v>
      </c>
      <c r="F71" s="33">
        <f>H71+G71</f>
        <v>237</v>
      </c>
      <c r="G71" s="163">
        <f>H71/2</f>
        <v>79</v>
      </c>
      <c r="H71" s="33">
        <f>M71+Q71+U71+Y71</f>
        <v>158</v>
      </c>
      <c r="I71" s="141">
        <v>80</v>
      </c>
      <c r="J71" s="165"/>
      <c r="K71" s="148"/>
      <c r="L71" s="147"/>
      <c r="M71" s="142">
        <f>K71+L71</f>
        <v>0</v>
      </c>
      <c r="N71" s="148"/>
      <c r="O71" s="147"/>
      <c r="P71" s="147"/>
      <c r="Q71" s="82">
        <f>N71+O71+P71</f>
        <v>0</v>
      </c>
      <c r="R71" s="148">
        <v>78</v>
      </c>
      <c r="S71" s="147">
        <v>80</v>
      </c>
      <c r="T71" s="147"/>
      <c r="U71" s="165">
        <f>R71+S71+T71</f>
        <v>158</v>
      </c>
      <c r="V71" s="148"/>
      <c r="W71" s="147"/>
      <c r="X71" s="147"/>
      <c r="Y71" s="82">
        <f>V71+W71</f>
        <v>0</v>
      </c>
    </row>
    <row r="72" spans="1:25" s="118" customFormat="1" ht="25.5" customHeight="1">
      <c r="A72" s="230" t="s">
        <v>121</v>
      </c>
      <c r="B72" s="231" t="s">
        <v>122</v>
      </c>
      <c r="C72" s="145"/>
      <c r="D72" s="232"/>
      <c r="E72" s="233" t="s">
        <v>42</v>
      </c>
      <c r="F72" s="33">
        <f>H72+G72</f>
        <v>189</v>
      </c>
      <c r="G72" s="163">
        <f>H72/2</f>
        <v>63</v>
      </c>
      <c r="H72" s="33">
        <f>M72+Q72+U72+Y72</f>
        <v>126</v>
      </c>
      <c r="I72" s="141">
        <v>60</v>
      </c>
      <c r="J72" s="165"/>
      <c r="K72" s="148"/>
      <c r="L72" s="147"/>
      <c r="M72" s="142">
        <f>K72+L72</f>
        <v>0</v>
      </c>
      <c r="N72" s="148"/>
      <c r="O72" s="147"/>
      <c r="P72" s="147"/>
      <c r="Q72" s="82">
        <f>N72+O72+P72</f>
        <v>0</v>
      </c>
      <c r="R72" s="148">
        <v>78</v>
      </c>
      <c r="S72" s="147">
        <v>48</v>
      </c>
      <c r="T72" s="147"/>
      <c r="U72" s="165">
        <f>R72+S72+T72</f>
        <v>126</v>
      </c>
      <c r="V72" s="148"/>
      <c r="W72" s="147"/>
      <c r="X72" s="147"/>
      <c r="Y72" s="82">
        <f>V72+W72</f>
        <v>0</v>
      </c>
    </row>
    <row r="73" spans="1:25" s="118" customFormat="1" ht="1.5" customHeight="1" hidden="1">
      <c r="A73" s="230"/>
      <c r="B73" s="231"/>
      <c r="C73" s="145"/>
      <c r="D73" s="232"/>
      <c r="E73" s="233"/>
      <c r="F73" s="33"/>
      <c r="G73" s="163"/>
      <c r="H73" s="33">
        <f>M73+Q73+U73+Y73</f>
        <v>0</v>
      </c>
      <c r="I73" s="141"/>
      <c r="J73" s="165"/>
      <c r="K73" s="148"/>
      <c r="L73" s="147"/>
      <c r="M73" s="142"/>
      <c r="N73" s="148"/>
      <c r="O73" s="147"/>
      <c r="P73" s="147"/>
      <c r="Q73" s="82"/>
      <c r="R73" s="148"/>
      <c r="S73" s="147"/>
      <c r="T73" s="147"/>
      <c r="U73" s="165"/>
      <c r="V73" s="148"/>
      <c r="W73" s="147"/>
      <c r="X73" s="147"/>
      <c r="Y73" s="82"/>
    </row>
    <row r="74" spans="1:25" s="118" customFormat="1" ht="12.75" customHeight="1">
      <c r="A74" s="167" t="s">
        <v>123</v>
      </c>
      <c r="B74" s="168" t="s">
        <v>101</v>
      </c>
      <c r="C74" s="169"/>
      <c r="D74" s="204"/>
      <c r="E74" s="171">
        <v>6</v>
      </c>
      <c r="F74" s="222">
        <f>H74+G74</f>
        <v>108</v>
      </c>
      <c r="G74" s="173"/>
      <c r="H74" s="222">
        <f>M74+Q74+U74+Y74</f>
        <v>108</v>
      </c>
      <c r="I74" s="205"/>
      <c r="J74" s="179"/>
      <c r="K74" s="177"/>
      <c r="L74" s="176"/>
      <c r="M74" s="178">
        <f>K74+L74</f>
        <v>0</v>
      </c>
      <c r="N74" s="177"/>
      <c r="O74" s="176"/>
      <c r="P74" s="176"/>
      <c r="Q74" s="179">
        <f>N74+O74+P74</f>
        <v>0</v>
      </c>
      <c r="R74" s="177">
        <v>36</v>
      </c>
      <c r="S74" s="176">
        <v>72</v>
      </c>
      <c r="T74" s="176"/>
      <c r="U74" s="179">
        <f>R74+S74+T74</f>
        <v>108</v>
      </c>
      <c r="V74" s="177"/>
      <c r="W74" s="176"/>
      <c r="X74" s="176"/>
      <c r="Y74" s="179">
        <f>V74+W74+X74</f>
        <v>0</v>
      </c>
    </row>
    <row r="75" spans="1:25" s="118" customFormat="1" ht="27" customHeight="1" thickBot="1">
      <c r="A75" s="180" t="s">
        <v>124</v>
      </c>
      <c r="B75" s="181" t="s">
        <v>103</v>
      </c>
      <c r="C75" s="182"/>
      <c r="D75" s="207"/>
      <c r="E75" s="184">
        <v>8</v>
      </c>
      <c r="F75" s="226">
        <f>H75+G75</f>
        <v>108</v>
      </c>
      <c r="G75" s="186"/>
      <c r="H75" s="222">
        <f>M75+Q75+U75+Y75</f>
        <v>108</v>
      </c>
      <c r="I75" s="205"/>
      <c r="J75" s="179"/>
      <c r="K75" s="177"/>
      <c r="L75" s="176"/>
      <c r="M75" s="178">
        <f>K75+L75</f>
        <v>0</v>
      </c>
      <c r="N75" s="177"/>
      <c r="O75" s="176"/>
      <c r="P75" s="176"/>
      <c r="Q75" s="179">
        <f>N75+O75+P75</f>
        <v>0</v>
      </c>
      <c r="R75" s="177"/>
      <c r="S75" s="176"/>
      <c r="T75" s="176">
        <v>36</v>
      </c>
      <c r="U75" s="179">
        <f>R75+S75+T75</f>
        <v>36</v>
      </c>
      <c r="V75" s="187"/>
      <c r="W75" s="188"/>
      <c r="X75" s="188">
        <v>72</v>
      </c>
      <c r="Y75" s="190">
        <f>V75+W75+X75</f>
        <v>72</v>
      </c>
    </row>
    <row r="76" spans="1:25" ht="13.5" customHeight="1" thickBot="1">
      <c r="A76" s="234"/>
      <c r="B76" s="235" t="s">
        <v>12</v>
      </c>
      <c r="C76" s="236"/>
      <c r="D76" s="237"/>
      <c r="E76" s="238"/>
      <c r="F76" s="273">
        <f>F11+F27+F32+F36</f>
        <v>7488</v>
      </c>
      <c r="G76" s="273">
        <f>G11+G27+G32+G36</f>
        <v>2646</v>
      </c>
      <c r="H76" s="273">
        <f>H11+H27+H32+H37+H55</f>
        <v>5292</v>
      </c>
      <c r="I76" s="274">
        <f aca="true" t="shared" si="27" ref="I76:Y76">I11+I27+I32+I36</f>
        <v>3406.7999999999997</v>
      </c>
      <c r="J76" s="274">
        <f t="shared" si="27"/>
        <v>40</v>
      </c>
      <c r="K76" s="274">
        <f t="shared" si="27"/>
        <v>612</v>
      </c>
      <c r="L76" s="274">
        <f t="shared" si="27"/>
        <v>792</v>
      </c>
      <c r="M76" s="274">
        <f t="shared" si="27"/>
        <v>1404</v>
      </c>
      <c r="N76" s="274">
        <f t="shared" si="27"/>
        <v>576</v>
      </c>
      <c r="O76" s="274">
        <f t="shared" si="27"/>
        <v>756</v>
      </c>
      <c r="P76" s="274">
        <f t="shared" si="27"/>
        <v>72</v>
      </c>
      <c r="Q76" s="274">
        <f t="shared" si="27"/>
        <v>1404</v>
      </c>
      <c r="R76" s="274">
        <f t="shared" si="27"/>
        <v>576</v>
      </c>
      <c r="S76" s="274">
        <f t="shared" si="27"/>
        <v>720</v>
      </c>
      <c r="T76" s="274">
        <f t="shared" si="27"/>
        <v>144</v>
      </c>
      <c r="U76" s="274">
        <f t="shared" si="27"/>
        <v>1440</v>
      </c>
      <c r="V76" s="274">
        <f t="shared" si="27"/>
        <v>612</v>
      </c>
      <c r="W76" s="274">
        <f t="shared" si="27"/>
        <v>108</v>
      </c>
      <c r="X76" s="274">
        <f t="shared" si="27"/>
        <v>324</v>
      </c>
      <c r="Y76" s="274">
        <f t="shared" si="27"/>
        <v>1044</v>
      </c>
    </row>
    <row r="77" spans="1:40" ht="24" customHeight="1" thickBot="1">
      <c r="A77" s="239" t="s">
        <v>125</v>
      </c>
      <c r="B77" s="240" t="s">
        <v>126</v>
      </c>
      <c r="C77" s="241"/>
      <c r="D77" s="242"/>
      <c r="E77" s="243"/>
      <c r="F77" s="244"/>
      <c r="G77" s="245"/>
      <c r="H77" s="246"/>
      <c r="I77" s="247"/>
      <c r="J77" s="248"/>
      <c r="K77" s="249"/>
      <c r="L77" s="250"/>
      <c r="M77" s="251"/>
      <c r="N77" s="247"/>
      <c r="O77" s="250"/>
      <c r="P77" s="250"/>
      <c r="Q77" s="251"/>
      <c r="R77" s="252"/>
      <c r="S77" s="250"/>
      <c r="T77" s="250"/>
      <c r="U77" s="253"/>
      <c r="V77" s="247"/>
      <c r="W77" s="250"/>
      <c r="X77" s="250"/>
      <c r="Y77" s="254">
        <v>144</v>
      </c>
      <c r="AB77" s="255"/>
      <c r="AC77" s="255"/>
      <c r="AD77" s="255"/>
      <c r="AE77" s="255"/>
      <c r="AF77" s="255"/>
      <c r="AG77" s="16"/>
      <c r="AH77" s="256"/>
      <c r="AI77" s="255"/>
      <c r="AJ77" s="255"/>
      <c r="AK77" s="255"/>
      <c r="AL77" s="255"/>
      <c r="AM77" s="255"/>
      <c r="AN77" s="255"/>
    </row>
    <row r="78" spans="1:25" ht="31.5" customHeight="1" thickBot="1">
      <c r="A78" s="257" t="s">
        <v>127</v>
      </c>
      <c r="B78" s="258" t="s">
        <v>128</v>
      </c>
      <c r="C78" s="259"/>
      <c r="D78" s="260"/>
      <c r="E78" s="261"/>
      <c r="F78" s="262"/>
      <c r="G78" s="263"/>
      <c r="H78" s="264"/>
      <c r="I78" s="265"/>
      <c r="J78" s="266"/>
      <c r="K78" s="267"/>
      <c r="L78" s="268"/>
      <c r="M78" s="269"/>
      <c r="N78" s="265"/>
      <c r="O78" s="268"/>
      <c r="P78" s="268"/>
      <c r="Q78" s="269"/>
      <c r="R78" s="270"/>
      <c r="S78" s="268"/>
      <c r="T78" s="268"/>
      <c r="U78" s="271"/>
      <c r="V78" s="265"/>
      <c r="W78" s="268"/>
      <c r="X78" s="268"/>
      <c r="Y78" s="269" t="s">
        <v>129</v>
      </c>
    </row>
    <row r="79" spans="1:25" ht="22.5" customHeight="1">
      <c r="A79" s="412" t="s">
        <v>165</v>
      </c>
      <c r="B79" s="412"/>
      <c r="C79" s="412"/>
      <c r="D79" s="412"/>
      <c r="E79" s="412"/>
      <c r="F79" s="413" t="s">
        <v>130</v>
      </c>
      <c r="G79" s="414"/>
      <c r="H79" s="414"/>
      <c r="I79" s="414"/>
      <c r="J79" s="414"/>
      <c r="K79" s="275">
        <f>K76</f>
        <v>612</v>
      </c>
      <c r="L79" s="276">
        <f>L76</f>
        <v>792</v>
      </c>
      <c r="M79" s="277">
        <f>M76</f>
        <v>1404</v>
      </c>
      <c r="N79" s="275">
        <f>N76</f>
        <v>576</v>
      </c>
      <c r="O79" s="276">
        <f>O76</f>
        <v>756</v>
      </c>
      <c r="P79" s="276">
        <v>0</v>
      </c>
      <c r="Q79" s="277">
        <f>N79+O79</f>
        <v>1332</v>
      </c>
      <c r="R79" s="275">
        <f>R76-R80</f>
        <v>468</v>
      </c>
      <c r="S79" s="276">
        <f>S76-S80</f>
        <v>576</v>
      </c>
      <c r="T79" s="276">
        <v>0</v>
      </c>
      <c r="U79" s="277">
        <f>R79+S79</f>
        <v>1044</v>
      </c>
      <c r="V79" s="275">
        <f>V76-V80</f>
        <v>612</v>
      </c>
      <c r="W79" s="276"/>
      <c r="X79" s="276">
        <v>0</v>
      </c>
      <c r="Y79" s="277">
        <f>V79+W79</f>
        <v>612</v>
      </c>
    </row>
    <row r="80" spans="1:25" ht="16.5" customHeight="1">
      <c r="A80" s="412" t="s">
        <v>128</v>
      </c>
      <c r="B80" s="412"/>
      <c r="C80" s="412"/>
      <c r="D80" s="412"/>
      <c r="E80" s="412"/>
      <c r="F80" s="415" t="s">
        <v>131</v>
      </c>
      <c r="G80" s="416"/>
      <c r="H80" s="416"/>
      <c r="I80" s="416"/>
      <c r="J80" s="416"/>
      <c r="K80" s="278">
        <v>0</v>
      </c>
      <c r="L80" s="279">
        <v>0</v>
      </c>
      <c r="M80" s="280">
        <f aca="true" t="shared" si="28" ref="M80:M85">K80+L80</f>
        <v>0</v>
      </c>
      <c r="N80" s="278">
        <v>0</v>
      </c>
      <c r="O80" s="279">
        <v>0</v>
      </c>
      <c r="P80" s="279">
        <v>72</v>
      </c>
      <c r="Q80" s="280">
        <f aca="true" t="shared" si="29" ref="Q80:Q85">P80+N80+O80</f>
        <v>72</v>
      </c>
      <c r="R80" s="278">
        <v>108</v>
      </c>
      <c r="S80" s="279">
        <v>144</v>
      </c>
      <c r="T80" s="279">
        <v>0</v>
      </c>
      <c r="U80" s="280">
        <f aca="true" t="shared" si="30" ref="U80:U85">T80+S80+R80</f>
        <v>252</v>
      </c>
      <c r="V80" s="278">
        <v>0</v>
      </c>
      <c r="W80" s="279">
        <v>108</v>
      </c>
      <c r="X80" s="279">
        <v>0</v>
      </c>
      <c r="Y80" s="371">
        <f aca="true" t="shared" si="31" ref="Y80:Y85">V80+W80</f>
        <v>108</v>
      </c>
    </row>
    <row r="81" spans="1:25" ht="16.5" customHeight="1">
      <c r="A81" s="412" t="s">
        <v>166</v>
      </c>
      <c r="B81" s="412"/>
      <c r="C81" s="412"/>
      <c r="D81" s="412"/>
      <c r="E81" s="412"/>
      <c r="F81" s="417" t="s">
        <v>132</v>
      </c>
      <c r="G81" s="418"/>
      <c r="H81" s="418"/>
      <c r="I81" s="418"/>
      <c r="J81" s="418"/>
      <c r="K81" s="278">
        <v>0</v>
      </c>
      <c r="L81" s="279">
        <v>0</v>
      </c>
      <c r="M81" s="280">
        <f t="shared" si="28"/>
        <v>0</v>
      </c>
      <c r="N81" s="278">
        <v>0</v>
      </c>
      <c r="O81" s="279">
        <v>0</v>
      </c>
      <c r="P81" s="279">
        <v>0</v>
      </c>
      <c r="Q81" s="280">
        <f t="shared" si="29"/>
        <v>0</v>
      </c>
      <c r="R81" s="278">
        <v>0</v>
      </c>
      <c r="S81" s="279">
        <v>0</v>
      </c>
      <c r="T81" s="279">
        <v>144</v>
      </c>
      <c r="U81" s="280">
        <f t="shared" si="30"/>
        <v>144</v>
      </c>
      <c r="V81" s="278">
        <v>0</v>
      </c>
      <c r="W81" s="279">
        <v>0</v>
      </c>
      <c r="X81" s="279">
        <v>324</v>
      </c>
      <c r="Y81" s="371">
        <f>X81</f>
        <v>324</v>
      </c>
    </row>
    <row r="82" spans="1:25" ht="18.75" customHeight="1">
      <c r="A82" s="412" t="s">
        <v>167</v>
      </c>
      <c r="B82" s="412"/>
      <c r="C82" s="412"/>
      <c r="D82" s="412"/>
      <c r="E82" s="412"/>
      <c r="F82" s="419" t="s">
        <v>133</v>
      </c>
      <c r="G82" s="420"/>
      <c r="H82" s="420"/>
      <c r="I82" s="420"/>
      <c r="J82" s="420"/>
      <c r="K82" s="83">
        <v>0</v>
      </c>
      <c r="L82" s="84">
        <v>3</v>
      </c>
      <c r="M82" s="82">
        <f t="shared" si="28"/>
        <v>3</v>
      </c>
      <c r="N82" s="83">
        <v>1</v>
      </c>
      <c r="O82" s="84">
        <v>3</v>
      </c>
      <c r="P82" s="84">
        <v>0</v>
      </c>
      <c r="Q82" s="82">
        <f t="shared" si="29"/>
        <v>4</v>
      </c>
      <c r="R82" s="83">
        <v>2</v>
      </c>
      <c r="S82" s="84">
        <v>4</v>
      </c>
      <c r="T82" s="84">
        <v>0</v>
      </c>
      <c r="U82" s="82">
        <f t="shared" si="30"/>
        <v>6</v>
      </c>
      <c r="V82" s="83">
        <v>1</v>
      </c>
      <c r="W82" s="84">
        <v>0</v>
      </c>
      <c r="X82" s="84">
        <v>0</v>
      </c>
      <c r="Y82" s="371">
        <f t="shared" si="31"/>
        <v>1</v>
      </c>
    </row>
    <row r="83" spans="1:25" ht="19.5" customHeight="1">
      <c r="A83" s="412"/>
      <c r="B83" s="412"/>
      <c r="C83" s="412"/>
      <c r="D83" s="412"/>
      <c r="E83" s="412"/>
      <c r="F83" s="419" t="s">
        <v>134</v>
      </c>
      <c r="G83" s="420"/>
      <c r="H83" s="420"/>
      <c r="I83" s="420"/>
      <c r="J83" s="420"/>
      <c r="K83" s="83">
        <v>0</v>
      </c>
      <c r="L83" s="84">
        <v>9</v>
      </c>
      <c r="M83" s="82">
        <f t="shared" si="28"/>
        <v>9</v>
      </c>
      <c r="N83" s="83">
        <v>0</v>
      </c>
      <c r="O83" s="84">
        <v>7</v>
      </c>
      <c r="P83" s="84">
        <v>0</v>
      </c>
      <c r="Q83" s="82">
        <f t="shared" si="29"/>
        <v>7</v>
      </c>
      <c r="R83" s="83">
        <v>2</v>
      </c>
      <c r="S83" s="84">
        <v>7</v>
      </c>
      <c r="T83" s="84">
        <v>0</v>
      </c>
      <c r="U83" s="82">
        <f t="shared" si="30"/>
        <v>9</v>
      </c>
      <c r="V83" s="83">
        <v>0</v>
      </c>
      <c r="W83" s="84">
        <v>0</v>
      </c>
      <c r="X83" s="84">
        <v>0</v>
      </c>
      <c r="Y83" s="371">
        <f t="shared" si="31"/>
        <v>0</v>
      </c>
    </row>
    <row r="84" spans="1:25" ht="24.75" customHeight="1">
      <c r="A84" s="412" t="s">
        <v>168</v>
      </c>
      <c r="B84" s="412"/>
      <c r="C84" s="412"/>
      <c r="D84" s="412"/>
      <c r="E84" s="412"/>
      <c r="F84" s="421" t="s">
        <v>135</v>
      </c>
      <c r="G84" s="422"/>
      <c r="H84" s="422"/>
      <c r="I84" s="422"/>
      <c r="J84" s="422"/>
      <c r="K84" s="83">
        <v>0</v>
      </c>
      <c r="L84" s="84">
        <v>0</v>
      </c>
      <c r="M84" s="82">
        <f t="shared" si="28"/>
        <v>0</v>
      </c>
      <c r="N84" s="83">
        <v>1</v>
      </c>
      <c r="O84" s="84">
        <v>0</v>
      </c>
      <c r="P84" s="84">
        <v>0</v>
      </c>
      <c r="Q84" s="82">
        <f t="shared" si="29"/>
        <v>1</v>
      </c>
      <c r="R84" s="83">
        <v>1</v>
      </c>
      <c r="S84" s="84">
        <v>0</v>
      </c>
      <c r="T84" s="84">
        <v>0</v>
      </c>
      <c r="U84" s="82">
        <f t="shared" si="30"/>
        <v>1</v>
      </c>
      <c r="V84" s="83">
        <v>1</v>
      </c>
      <c r="W84" s="84">
        <v>0</v>
      </c>
      <c r="X84" s="84">
        <v>0</v>
      </c>
      <c r="Y84" s="371">
        <f t="shared" si="31"/>
        <v>1</v>
      </c>
    </row>
    <row r="85" spans="1:25" ht="15.75" customHeight="1" thickBot="1">
      <c r="A85" s="423"/>
      <c r="B85" s="423"/>
      <c r="C85" s="272"/>
      <c r="D85" s="272"/>
      <c r="E85" s="272"/>
      <c r="F85" s="424" t="s">
        <v>25</v>
      </c>
      <c r="G85" s="425"/>
      <c r="H85" s="425"/>
      <c r="I85" s="425"/>
      <c r="J85" s="425"/>
      <c r="K85" s="361">
        <v>0</v>
      </c>
      <c r="L85" s="362">
        <v>0</v>
      </c>
      <c r="M85" s="363">
        <f t="shared" si="28"/>
        <v>0</v>
      </c>
      <c r="N85" s="361">
        <v>0</v>
      </c>
      <c r="O85" s="362">
        <v>0</v>
      </c>
      <c r="P85" s="362">
        <v>0</v>
      </c>
      <c r="Q85" s="363">
        <f t="shared" si="29"/>
        <v>0</v>
      </c>
      <c r="R85" s="361">
        <v>0</v>
      </c>
      <c r="S85" s="362">
        <v>1</v>
      </c>
      <c r="T85" s="362">
        <v>0</v>
      </c>
      <c r="U85" s="363">
        <f t="shared" si="30"/>
        <v>1</v>
      </c>
      <c r="V85" s="361">
        <v>1</v>
      </c>
      <c r="W85" s="362">
        <v>0</v>
      </c>
      <c r="X85" s="362">
        <v>0</v>
      </c>
      <c r="Y85" s="372">
        <f t="shared" si="31"/>
        <v>1</v>
      </c>
    </row>
  </sheetData>
  <sheetProtection selectLockedCells="1" selectUnlockedCells="1"/>
  <mergeCells count="56">
    <mergeCell ref="A82:E83"/>
    <mergeCell ref="F82:J82"/>
    <mergeCell ref="F83:J83"/>
    <mergeCell ref="A84:E84"/>
    <mergeCell ref="F84:J84"/>
    <mergeCell ref="A85:B85"/>
    <mergeCell ref="F85:J85"/>
    <mergeCell ref="A79:E79"/>
    <mergeCell ref="F79:J79"/>
    <mergeCell ref="A80:E80"/>
    <mergeCell ref="F80:J80"/>
    <mergeCell ref="A81:E81"/>
    <mergeCell ref="F81:J81"/>
    <mergeCell ref="W8:W9"/>
    <mergeCell ref="X8:X9"/>
    <mergeCell ref="Q6:Q9"/>
    <mergeCell ref="S6:T6"/>
    <mergeCell ref="U6:U9"/>
    <mergeCell ref="W6:X6"/>
    <mergeCell ref="S7:T7"/>
    <mergeCell ref="W7:X7"/>
    <mergeCell ref="S8:S9"/>
    <mergeCell ref="L8:L9"/>
    <mergeCell ref="N8:N9"/>
    <mergeCell ref="O8:O9"/>
    <mergeCell ref="P8:P9"/>
    <mergeCell ref="R8:R9"/>
    <mergeCell ref="V8:V9"/>
    <mergeCell ref="R5:U5"/>
    <mergeCell ref="V5:Y5"/>
    <mergeCell ref="H6:H9"/>
    <mergeCell ref="I6:J6"/>
    <mergeCell ref="M6:M9"/>
    <mergeCell ref="O6:P6"/>
    <mergeCell ref="Y6:Y9"/>
    <mergeCell ref="I7:I9"/>
    <mergeCell ref="J7:J9"/>
    <mergeCell ref="K8:K9"/>
    <mergeCell ref="K5:M5"/>
    <mergeCell ref="N5:Q5"/>
    <mergeCell ref="C11:E11"/>
    <mergeCell ref="O7:P7"/>
    <mergeCell ref="F3:J3"/>
    <mergeCell ref="K3:Y4"/>
    <mergeCell ref="F4:F9"/>
    <mergeCell ref="G4:G9"/>
    <mergeCell ref="H4:J5"/>
    <mergeCell ref="T8:T9"/>
    <mergeCell ref="C12:E12"/>
    <mergeCell ref="C23:E23"/>
    <mergeCell ref="A3:A9"/>
    <mergeCell ref="B3:B9"/>
    <mergeCell ref="C3:E4"/>
    <mergeCell ref="C5:C9"/>
    <mergeCell ref="D5:D9"/>
    <mergeCell ref="E5:E9"/>
  </mergeCells>
  <printOptions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НТПТИС</dc:creator>
  <cp:keywords/>
  <dc:description/>
  <cp:lastModifiedBy>НТПТИС</cp:lastModifiedBy>
  <cp:lastPrinted>2019-08-30T04:23:58Z</cp:lastPrinted>
  <dcterms:created xsi:type="dcterms:W3CDTF">2021-01-15T07:46:38Z</dcterms:created>
  <dcterms:modified xsi:type="dcterms:W3CDTF">2021-01-15T07:55:41Z</dcterms:modified>
  <cp:category/>
  <cp:version/>
  <cp:contentType/>
  <cp:contentStatus/>
</cp:coreProperties>
</file>