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91"/>
  </bookViews>
  <sheets>
    <sheet name="план учебного процесса" sheetId="1" r:id="rId1"/>
  </sheets>
  <calcPr calcId="145621"/>
</workbook>
</file>

<file path=xl/calcChain.xml><?xml version="1.0" encoding="utf-8"?>
<calcChain xmlns="http://schemas.openxmlformats.org/spreadsheetml/2006/main">
  <c r="H18" i="1" l="1"/>
  <c r="Z60" i="1" l="1"/>
  <c r="Z59" i="1"/>
  <c r="I18" i="1" l="1"/>
  <c r="J46" i="1" l="1"/>
  <c r="K46" i="1"/>
  <c r="L46" i="1"/>
  <c r="M46" i="1"/>
  <c r="N46" i="1"/>
  <c r="O46" i="1"/>
  <c r="P46" i="1"/>
  <c r="R46" i="1"/>
  <c r="S46" i="1"/>
  <c r="T46" i="1"/>
  <c r="V46" i="1"/>
  <c r="W46" i="1"/>
  <c r="X46" i="1"/>
  <c r="Y46" i="1"/>
  <c r="I36" i="1"/>
  <c r="J36" i="1"/>
  <c r="K36" i="1"/>
  <c r="L36" i="1"/>
  <c r="M36" i="1"/>
  <c r="N36" i="1"/>
  <c r="O36" i="1"/>
  <c r="P36" i="1"/>
  <c r="R36" i="1"/>
  <c r="S36" i="1"/>
  <c r="T36" i="1"/>
  <c r="V36" i="1"/>
  <c r="W36" i="1"/>
  <c r="X36" i="1"/>
  <c r="Y36" i="1"/>
  <c r="M25" i="1" l="1"/>
  <c r="H25" i="1"/>
  <c r="M24" i="1"/>
  <c r="H24" i="1"/>
  <c r="G24" i="1" s="1"/>
  <c r="M23" i="1"/>
  <c r="M22" i="1" s="1"/>
  <c r="H23" i="1"/>
  <c r="G23" i="1" s="1"/>
  <c r="L22" i="1"/>
  <c r="K22" i="1"/>
  <c r="J22" i="1"/>
  <c r="M21" i="1"/>
  <c r="H21" i="1"/>
  <c r="M20" i="1"/>
  <c r="H20" i="1"/>
  <c r="M19" i="1"/>
  <c r="H19" i="1"/>
  <c r="M18" i="1"/>
  <c r="G18" i="1"/>
  <c r="F18" i="1" s="1"/>
  <c r="M17" i="1"/>
  <c r="H17" i="1"/>
  <c r="M16" i="1"/>
  <c r="H16" i="1"/>
  <c r="M15" i="1"/>
  <c r="H15" i="1"/>
  <c r="G15" i="1" s="1"/>
  <c r="F15" i="1" s="1"/>
  <c r="M14" i="1"/>
  <c r="H14" i="1"/>
  <c r="M13" i="1"/>
  <c r="H13" i="1"/>
  <c r="G13" i="1" s="1"/>
  <c r="F13" i="1" s="1"/>
  <c r="M12" i="1"/>
  <c r="H12" i="1"/>
  <c r="L11" i="1"/>
  <c r="K11" i="1"/>
  <c r="J11" i="1"/>
  <c r="K10" i="1" l="1"/>
  <c r="J10" i="1"/>
  <c r="L10" i="1"/>
  <c r="G17" i="1"/>
  <c r="F17" i="1" s="1"/>
  <c r="I17" i="1"/>
  <c r="G19" i="1"/>
  <c r="F19" i="1" s="1"/>
  <c r="I19" i="1"/>
  <c r="G21" i="1"/>
  <c r="F21" i="1" s="1"/>
  <c r="I21" i="1"/>
  <c r="G12" i="1"/>
  <c r="F12" i="1" s="1"/>
  <c r="I12" i="1"/>
  <c r="G14" i="1"/>
  <c r="F14" i="1" s="1"/>
  <c r="I14" i="1"/>
  <c r="G16" i="1"/>
  <c r="F16" i="1" s="1"/>
  <c r="I16" i="1"/>
  <c r="G20" i="1"/>
  <c r="F20" i="1" s="1"/>
  <c r="I20" i="1"/>
  <c r="M11" i="1"/>
  <c r="M10" i="1" s="1"/>
  <c r="G25" i="1"/>
  <c r="F25" i="1" s="1"/>
  <c r="F23" i="1"/>
  <c r="F24" i="1"/>
  <c r="I22" i="1"/>
  <c r="H22" i="1"/>
  <c r="H11" i="1"/>
  <c r="Z75" i="1"/>
  <c r="U75" i="1"/>
  <c r="Q75" i="1"/>
  <c r="Z74" i="1"/>
  <c r="U74" i="1"/>
  <c r="Q74" i="1"/>
  <c r="Z73" i="1"/>
  <c r="U73" i="1"/>
  <c r="Q73" i="1"/>
  <c r="Z69" i="1"/>
  <c r="U69" i="1"/>
  <c r="Z68" i="1"/>
  <c r="U68" i="1"/>
  <c r="Z67" i="1"/>
  <c r="U67" i="1"/>
  <c r="Q67" i="1"/>
  <c r="U66" i="1"/>
  <c r="Q66" i="1"/>
  <c r="Y65" i="1"/>
  <c r="X65" i="1"/>
  <c r="W65" i="1"/>
  <c r="V65" i="1"/>
  <c r="T65" i="1"/>
  <c r="S65" i="1"/>
  <c r="R65" i="1"/>
  <c r="P65" i="1"/>
  <c r="O65" i="1"/>
  <c r="N65" i="1"/>
  <c r="M65" i="1"/>
  <c r="L65" i="1"/>
  <c r="K65" i="1"/>
  <c r="Z64" i="1"/>
  <c r="U64" i="1"/>
  <c r="Q64" i="1"/>
  <c r="Z63" i="1"/>
  <c r="U63" i="1"/>
  <c r="Q63" i="1"/>
  <c r="Z62" i="1"/>
  <c r="U62" i="1"/>
  <c r="Q62" i="1"/>
  <c r="Y61" i="1"/>
  <c r="X61" i="1"/>
  <c r="W61" i="1"/>
  <c r="V61" i="1"/>
  <c r="T61" i="1"/>
  <c r="S61" i="1"/>
  <c r="R61" i="1"/>
  <c r="P61" i="1"/>
  <c r="O61" i="1"/>
  <c r="N61" i="1"/>
  <c r="M61" i="1"/>
  <c r="L61" i="1"/>
  <c r="K61" i="1"/>
  <c r="U60" i="1"/>
  <c r="Q60" i="1"/>
  <c r="U59" i="1"/>
  <c r="Q59" i="1"/>
  <c r="U57" i="1"/>
  <c r="Q57" i="1"/>
  <c r="U56" i="1"/>
  <c r="Q56" i="1"/>
  <c r="Y55" i="1"/>
  <c r="X55" i="1"/>
  <c r="W55" i="1"/>
  <c r="V55" i="1"/>
  <c r="T55" i="1"/>
  <c r="S55" i="1"/>
  <c r="R55" i="1"/>
  <c r="P55" i="1"/>
  <c r="O55" i="1"/>
  <c r="N55" i="1"/>
  <c r="M55" i="1"/>
  <c r="L55" i="1"/>
  <c r="K55" i="1"/>
  <c r="J54" i="1"/>
  <c r="J35" i="1" s="1"/>
  <c r="Z53" i="1"/>
  <c r="U53" i="1"/>
  <c r="Q53" i="1"/>
  <c r="Z52" i="1"/>
  <c r="U52" i="1"/>
  <c r="Q52" i="1"/>
  <c r="Z51" i="1"/>
  <c r="U51" i="1"/>
  <c r="Q51" i="1"/>
  <c r="Z50" i="1"/>
  <c r="U50" i="1"/>
  <c r="Q50" i="1"/>
  <c r="Z49" i="1"/>
  <c r="U49" i="1"/>
  <c r="Q49" i="1"/>
  <c r="Z48" i="1"/>
  <c r="U48" i="1"/>
  <c r="Q48" i="1"/>
  <c r="Z47" i="1"/>
  <c r="U47" i="1"/>
  <c r="Q47" i="1"/>
  <c r="Z45" i="1"/>
  <c r="Q45" i="1"/>
  <c r="Z44" i="1"/>
  <c r="U44" i="1"/>
  <c r="Z43" i="1"/>
  <c r="U43" i="1"/>
  <c r="Z42" i="1"/>
  <c r="U42" i="1"/>
  <c r="Z41" i="1"/>
  <c r="Q41" i="1"/>
  <c r="Z40" i="1"/>
  <c r="Q40" i="1"/>
  <c r="Z39" i="1"/>
  <c r="Q39" i="1"/>
  <c r="Z38" i="1"/>
  <c r="Q38" i="1"/>
  <c r="Z37" i="1"/>
  <c r="U37" i="1"/>
  <c r="U36" i="1" s="1"/>
  <c r="Q37" i="1"/>
  <c r="Q34" i="1"/>
  <c r="H34" i="1" s="1"/>
  <c r="Q33" i="1"/>
  <c r="H33" i="1" s="1"/>
  <c r="Q32" i="1"/>
  <c r="H32" i="1" s="1"/>
  <c r="G32" i="1" s="1"/>
  <c r="Z31" i="1"/>
  <c r="Y31" i="1"/>
  <c r="X31" i="1"/>
  <c r="W31" i="1"/>
  <c r="V31" i="1"/>
  <c r="U31" i="1"/>
  <c r="T31" i="1"/>
  <c r="S31" i="1"/>
  <c r="R31" i="1"/>
  <c r="P31" i="1"/>
  <c r="O31" i="1"/>
  <c r="N31" i="1"/>
  <c r="M31" i="1"/>
  <c r="L31" i="1"/>
  <c r="K31" i="1"/>
  <c r="J31" i="1"/>
  <c r="I31" i="1"/>
  <c r="Z30" i="1"/>
  <c r="U30" i="1"/>
  <c r="Q30" i="1"/>
  <c r="Z29" i="1"/>
  <c r="U29" i="1"/>
  <c r="Q29" i="1"/>
  <c r="Z28" i="1"/>
  <c r="U28" i="1"/>
  <c r="Q28" i="1"/>
  <c r="Z27" i="1"/>
  <c r="U27" i="1"/>
  <c r="Y26" i="1"/>
  <c r="X26" i="1"/>
  <c r="W26" i="1"/>
  <c r="V26" i="1"/>
  <c r="T26" i="1"/>
  <c r="S26" i="1"/>
  <c r="R26" i="1"/>
  <c r="P26" i="1"/>
  <c r="O26" i="1"/>
  <c r="N26" i="1"/>
  <c r="M26" i="1"/>
  <c r="L26" i="1"/>
  <c r="K26" i="1"/>
  <c r="J26" i="1"/>
  <c r="I26" i="1"/>
  <c r="Z10" i="1"/>
  <c r="X10" i="1"/>
  <c r="W10" i="1"/>
  <c r="V10" i="1"/>
  <c r="T10" i="1"/>
  <c r="S10" i="1"/>
  <c r="R10" i="1"/>
  <c r="P10" i="1"/>
  <c r="O10" i="1"/>
  <c r="N10" i="1"/>
  <c r="Y10" i="1"/>
  <c r="U10" i="1"/>
  <c r="Q10" i="1"/>
  <c r="G11" i="1" l="1"/>
  <c r="H44" i="1"/>
  <c r="G44" i="1" s="1"/>
  <c r="F44" i="1" s="1"/>
  <c r="L54" i="1"/>
  <c r="L35" i="1" s="1"/>
  <c r="L70" i="1" s="1"/>
  <c r="P54" i="1"/>
  <c r="P35" i="1" s="1"/>
  <c r="H27" i="1"/>
  <c r="G27" i="1" s="1"/>
  <c r="F27" i="1" s="1"/>
  <c r="Z26" i="1"/>
  <c r="H41" i="1"/>
  <c r="G41" i="1" s="1"/>
  <c r="H43" i="1"/>
  <c r="G43" i="1" s="1"/>
  <c r="Z46" i="1"/>
  <c r="N54" i="1"/>
  <c r="N35" i="1" s="1"/>
  <c r="N70" i="1" s="1"/>
  <c r="S54" i="1"/>
  <c r="S35" i="1" s="1"/>
  <c r="S70" i="1" s="1"/>
  <c r="Z36" i="1"/>
  <c r="H47" i="1"/>
  <c r="Q36" i="1"/>
  <c r="U46" i="1"/>
  <c r="K54" i="1"/>
  <c r="K35" i="1" s="1"/>
  <c r="H66" i="1"/>
  <c r="G66" i="1" s="1"/>
  <c r="F66" i="1" s="1"/>
  <c r="Z65" i="1"/>
  <c r="O54" i="1"/>
  <c r="O35" i="1" s="1"/>
  <c r="O70" i="1" s="1"/>
  <c r="U65" i="1"/>
  <c r="Q46" i="1"/>
  <c r="Y54" i="1"/>
  <c r="Y35" i="1" s="1"/>
  <c r="Y70" i="1" s="1"/>
  <c r="W54" i="1"/>
  <c r="W35" i="1" s="1"/>
  <c r="W70" i="1" s="1"/>
  <c r="U55" i="1"/>
  <c r="Q55" i="1"/>
  <c r="H62" i="1"/>
  <c r="Z61" i="1"/>
  <c r="H49" i="1"/>
  <c r="Q31" i="1"/>
  <c r="H40" i="1"/>
  <c r="H53" i="1"/>
  <c r="H57" i="1"/>
  <c r="H60" i="1"/>
  <c r="F60" i="1" s="1"/>
  <c r="M54" i="1"/>
  <c r="M35" i="1" s="1"/>
  <c r="H59" i="1"/>
  <c r="F59" i="1" s="1"/>
  <c r="H64" i="1"/>
  <c r="F64" i="1" s="1"/>
  <c r="P70" i="1"/>
  <c r="G22" i="1"/>
  <c r="F22" i="1" s="1"/>
  <c r="F11" i="1"/>
  <c r="H10" i="1"/>
  <c r="I11" i="1"/>
  <c r="I10" i="1" s="1"/>
  <c r="K70" i="1"/>
  <c r="H63" i="1"/>
  <c r="F63" i="1" s="1"/>
  <c r="Q26" i="1"/>
  <c r="U26" i="1"/>
  <c r="H39" i="1"/>
  <c r="G39" i="1" s="1"/>
  <c r="R54" i="1"/>
  <c r="V54" i="1"/>
  <c r="H56" i="1"/>
  <c r="G56" i="1" s="1"/>
  <c r="H67" i="1"/>
  <c r="H69" i="1"/>
  <c r="F69" i="1" s="1"/>
  <c r="M70" i="1"/>
  <c r="H29" i="1"/>
  <c r="G29" i="1" s="1"/>
  <c r="H30" i="1"/>
  <c r="G30" i="1" s="1"/>
  <c r="F30" i="1" s="1"/>
  <c r="H45" i="1"/>
  <c r="G45" i="1" s="1"/>
  <c r="T54" i="1"/>
  <c r="X54" i="1"/>
  <c r="H68" i="1"/>
  <c r="F68" i="1" s="1"/>
  <c r="J70" i="1"/>
  <c r="H42" i="1"/>
  <c r="H50" i="1"/>
  <c r="G50" i="1" s="1"/>
  <c r="H48" i="1"/>
  <c r="H37" i="1"/>
  <c r="G37" i="1" s="1"/>
  <c r="H51" i="1"/>
  <c r="H52" i="1"/>
  <c r="H31" i="1"/>
  <c r="G33" i="1"/>
  <c r="F33" i="1" s="1"/>
  <c r="G47" i="1"/>
  <c r="F47" i="1" s="1"/>
  <c r="G34" i="1"/>
  <c r="F34" i="1" s="1"/>
  <c r="G40" i="1"/>
  <c r="F40" i="1"/>
  <c r="H28" i="1"/>
  <c r="Q61" i="1"/>
  <c r="U61" i="1"/>
  <c r="F32" i="1"/>
  <c r="H38" i="1"/>
  <c r="F41" i="1"/>
  <c r="Q65" i="1"/>
  <c r="Z54" i="1" l="1"/>
  <c r="F45" i="1"/>
  <c r="F29" i="1"/>
  <c r="G48" i="1"/>
  <c r="I48" i="1"/>
  <c r="G53" i="1"/>
  <c r="F53" i="1" s="1"/>
  <c r="I53" i="1"/>
  <c r="F43" i="1"/>
  <c r="G52" i="1"/>
  <c r="F52" i="1" s="1"/>
  <c r="I52" i="1"/>
  <c r="I50" i="1"/>
  <c r="Z35" i="1"/>
  <c r="Z70" i="1" s="1"/>
  <c r="I51" i="1"/>
  <c r="I67" i="1"/>
  <c r="I65" i="1" s="1"/>
  <c r="G62" i="1"/>
  <c r="G61" i="1" s="1"/>
  <c r="I62" i="1"/>
  <c r="G57" i="1"/>
  <c r="F57" i="1" s="1"/>
  <c r="I57" i="1"/>
  <c r="G49" i="1"/>
  <c r="F49" i="1" s="1"/>
  <c r="I49" i="1"/>
  <c r="I47" i="1"/>
  <c r="H36" i="1"/>
  <c r="G10" i="1"/>
  <c r="V35" i="1"/>
  <c r="V70" i="1" s="1"/>
  <c r="X35" i="1"/>
  <c r="X70" i="1" s="1"/>
  <c r="Q54" i="1"/>
  <c r="Q35" i="1" s="1"/>
  <c r="Q70" i="1" s="1"/>
  <c r="H46" i="1"/>
  <c r="F48" i="1"/>
  <c r="H65" i="1"/>
  <c r="T35" i="1"/>
  <c r="T70" i="1" s="1"/>
  <c r="U54" i="1"/>
  <c r="U35" i="1" s="1"/>
  <c r="U70" i="1" s="1"/>
  <c r="R35" i="1"/>
  <c r="R70" i="1" s="1"/>
  <c r="F39" i="1"/>
  <c r="H55" i="1"/>
  <c r="G51" i="1"/>
  <c r="F51" i="1" s="1"/>
  <c r="H61" i="1"/>
  <c r="F31" i="1"/>
  <c r="F10" i="1"/>
  <c r="G67" i="1"/>
  <c r="F67" i="1" s="1"/>
  <c r="F65" i="1" s="1"/>
  <c r="F50" i="1"/>
  <c r="G42" i="1"/>
  <c r="F42" i="1" s="1"/>
  <c r="F56" i="1"/>
  <c r="H26" i="1"/>
  <c r="G26" i="1" s="1"/>
  <c r="F37" i="1"/>
  <c r="G38" i="1"/>
  <c r="F38" i="1" s="1"/>
  <c r="G31" i="1"/>
  <c r="F62" i="1"/>
  <c r="F61" i="1" s="1"/>
  <c r="G28" i="1"/>
  <c r="F28" i="1" s="1"/>
  <c r="F26" i="1" l="1"/>
  <c r="F55" i="1"/>
  <c r="F54" i="1" s="1"/>
  <c r="G55" i="1"/>
  <c r="I61" i="1"/>
  <c r="I46" i="1"/>
  <c r="I55" i="1"/>
  <c r="F36" i="1"/>
  <c r="G46" i="1"/>
  <c r="G36" i="1"/>
  <c r="F46" i="1"/>
  <c r="H54" i="1"/>
  <c r="H35" i="1" s="1"/>
  <c r="H70" i="1" s="1"/>
  <c r="G65" i="1"/>
  <c r="G54" i="1" s="1"/>
  <c r="I54" i="1" l="1"/>
  <c r="I35" i="1" s="1"/>
  <c r="I70" i="1" s="1"/>
  <c r="F35" i="1"/>
  <c r="F70" i="1" s="1"/>
  <c r="G35" i="1"/>
  <c r="G70" i="1" s="1"/>
</calcChain>
</file>

<file path=xl/sharedStrings.xml><?xml version="1.0" encoding="utf-8"?>
<sst xmlns="http://schemas.openxmlformats.org/spreadsheetml/2006/main" count="183" uniqueCount="166">
  <si>
    <t>План учебного процесса  специальность23.02.03 Техническое обслуживание и ремонт автомобильного транспорта, базовый уровень подготовки</t>
  </si>
  <si>
    <t>Индекс</t>
  </si>
  <si>
    <t>Наименование циклов, дисциплин, профессиональных модулей, МДК, практик</t>
  </si>
  <si>
    <t>Формы  промежуточной аттестации (по семестрам)</t>
  </si>
  <si>
    <t>Распределение  обязательной учебной  нагрузки (включая обязательную аудиторную нагрузку и все виды практики в составе профессиональных модулей) по курсам и семестрам (час. в семестр)</t>
  </si>
  <si>
    <t>Экзамены</t>
  </si>
  <si>
    <t>Зачеты</t>
  </si>
  <si>
    <t>Дифференцированные зачеты</t>
  </si>
  <si>
    <t>1 курс</t>
  </si>
  <si>
    <t>2 курс</t>
  </si>
  <si>
    <t>3 курс</t>
  </si>
  <si>
    <t>4 курс</t>
  </si>
  <si>
    <t>1 сем.</t>
  </si>
  <si>
    <t>2 сем.</t>
  </si>
  <si>
    <t>Итого за I курс</t>
  </si>
  <si>
    <t>3 сем.</t>
  </si>
  <si>
    <t>4 сем.</t>
  </si>
  <si>
    <t>Итого за II курс</t>
  </si>
  <si>
    <t>5 сем.</t>
  </si>
  <si>
    <t>6 сем.</t>
  </si>
  <si>
    <t>Итого за III курс</t>
  </si>
  <si>
    <t>7 сем.</t>
  </si>
  <si>
    <t>8 сем.</t>
  </si>
  <si>
    <t>Итого за VI курс</t>
  </si>
  <si>
    <t>лаб. и практ. занятий, вкл. Семинары</t>
  </si>
  <si>
    <t>курсовых работ</t>
  </si>
  <si>
    <t>нед.</t>
  </si>
  <si>
    <t>3 у/п</t>
  </si>
  <si>
    <t>16/ 3уп</t>
  </si>
  <si>
    <t>3уп</t>
  </si>
  <si>
    <t>Базовые учебные дисциплины</t>
  </si>
  <si>
    <t>Иностранный язык</t>
  </si>
  <si>
    <t>История</t>
  </si>
  <si>
    <t>Химия</t>
  </si>
  <si>
    <t>Биология</t>
  </si>
  <si>
    <t>Физическая культура</t>
  </si>
  <si>
    <t>ОБЖ</t>
  </si>
  <si>
    <t>Профильные учебные дисциплины</t>
  </si>
  <si>
    <t>Математика</t>
  </si>
  <si>
    <t>Информатика и ИКТ</t>
  </si>
  <si>
    <t>Физика</t>
  </si>
  <si>
    <t>ОГСЭ.00</t>
  </si>
  <si>
    <t>Общий гуманитарный и социально-  экономический цикл</t>
  </si>
  <si>
    <t>ОГСЭ.01</t>
  </si>
  <si>
    <t>Основы философии</t>
  </si>
  <si>
    <t>ОГСЭ.02</t>
  </si>
  <si>
    <t>ОГСЭ.03</t>
  </si>
  <si>
    <t>3,5,7</t>
  </si>
  <si>
    <t>4,6,8</t>
  </si>
  <si>
    <t>ОГСЭ.04</t>
  </si>
  <si>
    <t>ЕН.00</t>
  </si>
  <si>
    <t>Математический и общий естественнонаучный цикл</t>
  </si>
  <si>
    <t>ЕН.01</t>
  </si>
  <si>
    <t>ЕН.02</t>
  </si>
  <si>
    <t>Информатика</t>
  </si>
  <si>
    <t>ЕН.В.03</t>
  </si>
  <si>
    <t>Экологические основы природопользования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</si>
  <si>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</si>
  <si>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</si>
  <si>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</si>
  <si>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</si>
  <si>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</si>
  <si>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Инженерная графика</t>
  </si>
  <si>
    <t>ОП.02</t>
  </si>
  <si>
    <t>Техническая механика</t>
  </si>
  <si>
    <t>ОП.03</t>
  </si>
  <si>
    <t>Электротехника и электроника</t>
  </si>
  <si>
    <t>ОП.04</t>
  </si>
  <si>
    <t>Материаловедение</t>
  </si>
  <si>
    <t>ОП.05</t>
  </si>
  <si>
    <t>Метрология, стандартизация и сертификация</t>
  </si>
  <si>
    <t>ОП.06</t>
  </si>
  <si>
    <t>Правила безопасности дорожного движения</t>
  </si>
  <si>
    <t>ОП.07</t>
  </si>
  <si>
    <t>Правовое обеспечение профессиональной деятельности</t>
  </si>
  <si>
    <t>ОП.08</t>
  </si>
  <si>
    <t>Охрана труда</t>
  </si>
  <si>
    <t>ОП.09</t>
  </si>
  <si>
    <t>Безопасность жизнедеятельности</t>
  </si>
  <si>
    <t>Слесарное дело</t>
  </si>
  <si>
    <t>Гидравлика</t>
  </si>
  <si>
    <t>Детали машин</t>
  </si>
  <si>
    <t>Автомобильные эксплуатационные материалы</t>
  </si>
  <si>
    <t>Конструирование дорожных машин</t>
  </si>
  <si>
    <t>Экономика предприятий автомобильного транспорта</t>
  </si>
  <si>
    <t>Современные технологии  ремонта автомобилей</t>
  </si>
  <si>
    <t>ПМ.00</t>
  </si>
  <si>
    <t>Профессиональные модули</t>
  </si>
  <si>
    <t>ПМ.01</t>
  </si>
  <si>
    <t>Техническое обслуживание  и ремонт автотранспорта</t>
  </si>
  <si>
    <t>МДК.01.01</t>
  </si>
  <si>
    <t>Устройство автомобилей</t>
  </si>
  <si>
    <t>МДК.01.02</t>
  </si>
  <si>
    <t>Техническое обслуживание и ремонт автомобильного транспорта</t>
  </si>
  <si>
    <t>УП.01</t>
  </si>
  <si>
    <t>Учебная практика</t>
  </si>
  <si>
    <t>ПП.01</t>
  </si>
  <si>
    <t>Производственная практика</t>
  </si>
  <si>
    <t>ПМ.02</t>
  </si>
  <si>
    <t>Организация деятельности коллектива исполнителей</t>
  </si>
  <si>
    <t>МДК.02.01</t>
  </si>
  <si>
    <t>Управление коллективом исполнителей</t>
  </si>
  <si>
    <t>УП.02</t>
  </si>
  <si>
    <t>ПП.02</t>
  </si>
  <si>
    <t>ПМ.03</t>
  </si>
  <si>
    <t>Выполнение работ по  одной или нескольким профессиям рабочих, должностям служащих</t>
  </si>
  <si>
    <t>МДК.03.01</t>
  </si>
  <si>
    <t>Ремонт автомобилей</t>
  </si>
  <si>
    <t>МДК.03.02</t>
  </si>
  <si>
    <t>Слесарно-сборочные работы при проведении технического обслуживания и ремонта автомобилей</t>
  </si>
  <si>
    <t>УП. 03</t>
  </si>
  <si>
    <t>ПП.03</t>
  </si>
  <si>
    <t>ВСЕГО</t>
  </si>
  <si>
    <t>ПДП</t>
  </si>
  <si>
    <t>Производственная практика (преддипломная)</t>
  </si>
  <si>
    <t>4 нед</t>
  </si>
  <si>
    <t>ГИА</t>
  </si>
  <si>
    <t>Государственная итоговая аттестация</t>
  </si>
  <si>
    <t>6 нед</t>
  </si>
  <si>
    <t>дисциплин и МДК</t>
  </si>
  <si>
    <t>Государственная (итоговая) аттестация</t>
  </si>
  <si>
    <t>учебной практики</t>
  </si>
  <si>
    <t>1. Программа базовой подготовки</t>
  </si>
  <si>
    <t>производственной практики</t>
  </si>
  <si>
    <t>экзаменов</t>
  </si>
  <si>
    <t>дифф.зачетов</t>
  </si>
  <si>
    <t>зачеты</t>
  </si>
  <si>
    <t>Общеобразовательные дисциплины</t>
  </si>
  <si>
    <t>ОУД.00</t>
  </si>
  <si>
    <t>ОУД.01</t>
  </si>
  <si>
    <t>ОУД.02</t>
  </si>
  <si>
    <t>ОУД.04</t>
  </si>
  <si>
    <t>ОУД.05</t>
  </si>
  <si>
    <t>ОУД.06</t>
  </si>
  <si>
    <t>ОУД.09</t>
  </si>
  <si>
    <t>ОУД.10</t>
  </si>
  <si>
    <t>ОУД.15</t>
  </si>
  <si>
    <t>ОУД.16</t>
  </si>
  <si>
    <t>География</t>
  </si>
  <si>
    <t>ОУД.17</t>
  </si>
  <si>
    <t>Экология</t>
  </si>
  <si>
    <t>ОУД.03</t>
  </si>
  <si>
    <t>ОУД.07</t>
  </si>
  <si>
    <t>ОУД.08</t>
  </si>
  <si>
    <t>13/3уп</t>
  </si>
  <si>
    <t>Вариативная часть учебного цикла</t>
  </si>
  <si>
    <t>ОП.10</t>
  </si>
  <si>
    <t>ОП.11</t>
  </si>
  <si>
    <t>ОП.12</t>
  </si>
  <si>
    <t>ОП.13</t>
  </si>
  <si>
    <t>ОП.14</t>
  </si>
  <si>
    <t>ОП.15</t>
  </si>
  <si>
    <t>ОП.16</t>
  </si>
  <si>
    <t>Русский язык и литература</t>
  </si>
  <si>
    <t>4  п/п</t>
  </si>
  <si>
    <t>10п/п</t>
  </si>
  <si>
    <t>Консультации для обучающихся по очной форме обучения образовательной организацией из расчета 4 часа на одного обучающегося на каждый учебный год,</t>
  </si>
  <si>
    <t>Выпускная квалификационная работа  Защита дипломного проекта (работы) с  15.06 по 28.06 (всего 2 нед.)</t>
  </si>
  <si>
    <t>1.1.Выпускная квалификационная работа  Выполнение дипломного проекта  с 20.05 по 14.06 (всего 4 нед.)</t>
  </si>
  <si>
    <t>Обществознание (вкл. экономику и право)</t>
  </si>
  <si>
    <t>Объем образовательной программы</t>
  </si>
  <si>
    <t>всего</t>
  </si>
  <si>
    <t>самостоятельная  работа</t>
  </si>
  <si>
    <t>Нагрузка во взаимодействиии с преподавателем</t>
  </si>
  <si>
    <t>всего занятий</t>
  </si>
  <si>
    <t>в том числе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</si>
</sst>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rgb="FF000000"/>
      <name val="Calibri"/>
      <family val="2"/>
      <charset val="1"/>
    </font>
    <font>
      <sz val="8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sz val="8"/>
      <color rgb="FF003300"/>
      <name val="Times New Roman"/>
      <family val="1"/>
      <charset val="204"/>
    </font>
    <font>
      <b/>
      <sz val="8"/>
      <color rgb="FF0033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1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CCCCC"/>
      </patternFill>
    </fill>
    <fill>
      <patternFill patternType="solid">
        <fgColor theme="0" tint="-0.14999847407452621"/>
        <bgColor rgb="FFCCCCCC"/>
      </patternFill>
    </fill>
    <fill>
      <patternFill patternType="solid">
        <fgColor theme="0" tint="-0.14999847407452621"/>
        <bgColor rgb="FFBFBFBF"/>
      </patternFill>
    </fill>
  </fills>
  <borders count="7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25">
    <xf numFmtId="0" fontId="0" fillId="0" borderId="0" xfId="0"/>
    <xf numFmtId="1" fontId="1" fillId="2" borderId="8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2" borderId="18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 wrapText="1"/>
    </xf>
    <xf numFmtId="1" fontId="1" fillId="2" borderId="14" xfId="0" applyNumberFormat="1" applyFont="1" applyFill="1" applyBorder="1" applyAlignment="1">
      <alignment horizontal="center" vertical="center" wrapText="1"/>
    </xf>
    <xf numFmtId="1" fontId="1" fillId="0" borderId="33" xfId="0" applyNumberFormat="1" applyFont="1" applyBorder="1" applyAlignment="1">
      <alignment horizontal="center" vertical="center" wrapText="1"/>
    </xf>
    <xf numFmtId="1" fontId="1" fillId="2" borderId="26" xfId="0" applyNumberFormat="1" applyFont="1" applyFill="1" applyBorder="1" applyAlignment="1">
      <alignment horizontal="center" vertical="center" wrapText="1"/>
    </xf>
    <xf numFmtId="1" fontId="1" fillId="2" borderId="10" xfId="0" applyNumberFormat="1" applyFont="1" applyFill="1" applyBorder="1" applyAlignment="1">
      <alignment horizontal="center" vertical="center" wrapText="1"/>
    </xf>
    <xf numFmtId="1" fontId="5" fillId="3" borderId="8" xfId="0" applyNumberFormat="1" applyFont="1" applyFill="1" applyBorder="1" applyAlignment="1">
      <alignment horizontal="center" vertical="center" wrapText="1"/>
    </xf>
    <xf numFmtId="1" fontId="1" fillId="3" borderId="10" xfId="0" applyNumberFormat="1" applyFont="1" applyFill="1" applyBorder="1" applyAlignment="1">
      <alignment horizontal="center" vertical="center" wrapText="1"/>
    </xf>
    <xf numFmtId="1" fontId="1" fillId="3" borderId="34" xfId="0" applyNumberFormat="1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3" borderId="8" xfId="0" applyNumberFormat="1" applyFont="1" applyFill="1" applyBorder="1" applyAlignment="1">
      <alignment horizontal="center" vertical="center" wrapText="1"/>
    </xf>
    <xf numFmtId="1" fontId="5" fillId="2" borderId="44" xfId="0" applyNumberFormat="1" applyFont="1" applyFill="1" applyBorder="1" applyAlignment="1">
      <alignment horizontal="center" vertical="center" wrapText="1"/>
    </xf>
    <xf numFmtId="1" fontId="5" fillId="2" borderId="43" xfId="0" applyNumberFormat="1" applyFont="1" applyFill="1" applyBorder="1" applyAlignment="1">
      <alignment horizontal="center" vertical="center" wrapText="1"/>
    </xf>
    <xf numFmtId="1" fontId="5" fillId="2" borderId="39" xfId="0" applyNumberFormat="1" applyFont="1" applyFill="1" applyBorder="1" applyAlignment="1">
      <alignment horizontal="center" vertical="center" wrapText="1"/>
    </xf>
    <xf numFmtId="1" fontId="5" fillId="2" borderId="46" xfId="0" applyNumberFormat="1" applyFont="1" applyFill="1" applyBorder="1" applyAlignment="1">
      <alignment horizontal="center" vertical="center" wrapText="1"/>
    </xf>
    <xf numFmtId="1" fontId="5" fillId="2" borderId="47" xfId="0" applyNumberFormat="1" applyFont="1" applyFill="1" applyBorder="1" applyAlignment="1">
      <alignment horizontal="center" vertical="center" wrapText="1"/>
    </xf>
    <xf numFmtId="1" fontId="5" fillId="2" borderId="45" xfId="0" applyNumberFormat="1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 wrapText="1"/>
    </xf>
    <xf numFmtId="1" fontId="1" fillId="2" borderId="51" xfId="0" applyNumberFormat="1" applyFont="1" applyFill="1" applyBorder="1" applyAlignment="1">
      <alignment horizontal="center" vertical="center" wrapText="1"/>
    </xf>
    <xf numFmtId="1" fontId="1" fillId="2" borderId="53" xfId="0" applyNumberFormat="1" applyFont="1" applyFill="1" applyBorder="1" applyAlignment="1">
      <alignment horizontal="center" vertical="center" wrapText="1"/>
    </xf>
    <xf numFmtId="1" fontId="1" fillId="2" borderId="60" xfId="0" applyNumberFormat="1" applyFont="1" applyFill="1" applyBorder="1" applyAlignment="1">
      <alignment horizontal="center" vertical="center" wrapText="1"/>
    </xf>
    <xf numFmtId="1" fontId="1" fillId="0" borderId="53" xfId="0" applyNumberFormat="1" applyFont="1" applyBorder="1" applyAlignment="1">
      <alignment horizontal="center" vertical="center"/>
    </xf>
    <xf numFmtId="1" fontId="1" fillId="2" borderId="61" xfId="0" applyNumberFormat="1" applyFont="1" applyFill="1" applyBorder="1" applyAlignment="1">
      <alignment horizontal="center" vertical="center" wrapText="1"/>
    </xf>
    <xf numFmtId="1" fontId="1" fillId="2" borderId="47" xfId="0" applyNumberFormat="1" applyFont="1" applyFill="1" applyBorder="1" applyAlignment="1">
      <alignment horizontal="center" vertical="center" wrapText="1"/>
    </xf>
    <xf numFmtId="1" fontId="1" fillId="0" borderId="52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" fontId="1" fillId="2" borderId="43" xfId="0" applyNumberFormat="1" applyFont="1" applyFill="1" applyBorder="1" applyAlignment="1">
      <alignment horizontal="center" vertical="center" wrapText="1"/>
    </xf>
    <xf numFmtId="1" fontId="5" fillId="2" borderId="61" xfId="0" applyNumberFormat="1" applyFont="1" applyFill="1" applyBorder="1" applyAlignment="1">
      <alignment horizontal="center" vertical="center" wrapText="1"/>
    </xf>
    <xf numFmtId="1" fontId="5" fillId="2" borderId="8" xfId="0" applyNumberFormat="1" applyFont="1" applyFill="1" applyBorder="1" applyAlignment="1">
      <alignment horizontal="center" vertical="center" wrapText="1"/>
    </xf>
    <xf numFmtId="1" fontId="5" fillId="3" borderId="18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1" fontId="3" fillId="0" borderId="0" xfId="0" applyNumberFormat="1" applyFont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" fontId="1" fillId="2" borderId="13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21" xfId="0" applyNumberFormat="1" applyFont="1" applyBorder="1" applyAlignment="1">
      <alignment horizontal="center" vertical="center" wrapText="1"/>
    </xf>
    <xf numFmtId="1" fontId="1" fillId="2" borderId="52" xfId="0" applyNumberFormat="1" applyFont="1" applyFill="1" applyBorder="1" applyAlignment="1">
      <alignment horizontal="center" vertical="center" wrapText="1"/>
    </xf>
    <xf numFmtId="1" fontId="1" fillId="0" borderId="51" xfId="0" applyNumberFormat="1" applyFont="1" applyBorder="1" applyAlignment="1">
      <alignment horizontal="center" vertical="center" wrapText="1"/>
    </xf>
    <xf numFmtId="1" fontId="1" fillId="0" borderId="54" xfId="0" applyNumberFormat="1" applyFont="1" applyBorder="1" applyAlignment="1">
      <alignment horizontal="center" vertical="center" wrapText="1"/>
    </xf>
    <xf numFmtId="1" fontId="1" fillId="0" borderId="38" xfId="0" applyNumberFormat="1" applyFont="1" applyBorder="1" applyAlignment="1">
      <alignment horizontal="center" vertical="center" wrapText="1"/>
    </xf>
    <xf numFmtId="1" fontId="1" fillId="0" borderId="55" xfId="0" applyNumberFormat="1" applyFont="1" applyBorder="1" applyAlignment="1">
      <alignment horizontal="center" vertical="center" wrapText="1"/>
    </xf>
    <xf numFmtId="1" fontId="1" fillId="0" borderId="56" xfId="0" applyNumberFormat="1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 wrapText="1"/>
    </xf>
    <xf numFmtId="1" fontId="1" fillId="0" borderId="28" xfId="0" applyNumberFormat="1" applyFon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 wrapText="1"/>
    </xf>
    <xf numFmtId="1" fontId="6" fillId="2" borderId="47" xfId="0" applyNumberFormat="1" applyFont="1" applyFill="1" applyBorder="1" applyAlignment="1">
      <alignment horizontal="left" vertical="center" wrapText="1"/>
    </xf>
    <xf numFmtId="1" fontId="6" fillId="2" borderId="49" xfId="0" applyNumberFormat="1" applyFont="1" applyFill="1" applyBorder="1" applyAlignment="1">
      <alignment vertical="center" wrapText="1"/>
    </xf>
    <xf numFmtId="1" fontId="5" fillId="0" borderId="46" xfId="0" applyNumberFormat="1" applyFont="1" applyBorder="1" applyAlignment="1">
      <alignment horizontal="center" vertical="center"/>
    </xf>
    <xf numFmtId="1" fontId="5" fillId="0" borderId="43" xfId="0" applyNumberFormat="1" applyFont="1" applyBorder="1" applyAlignment="1">
      <alignment horizontal="center" vertical="center"/>
    </xf>
    <xf numFmtId="1" fontId="5" fillId="0" borderId="39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left" vertical="center" wrapText="1"/>
    </xf>
    <xf numFmtId="1" fontId="4" fillId="0" borderId="63" xfId="0" applyNumberFormat="1" applyFont="1" applyBorder="1" applyAlignment="1">
      <alignment vertical="center" wrapText="1"/>
    </xf>
    <xf numFmtId="1" fontId="1" fillId="0" borderId="51" xfId="0" applyNumberFormat="1" applyFont="1" applyBorder="1" applyAlignment="1">
      <alignment horizontal="center" vertical="center"/>
    </xf>
    <xf numFmtId="1" fontId="1" fillId="0" borderId="52" xfId="0" applyNumberFormat="1" applyFont="1" applyBorder="1" applyAlignment="1">
      <alignment horizontal="center" vertical="center"/>
    </xf>
    <xf numFmtId="1" fontId="1" fillId="0" borderId="53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left" vertical="center" wrapText="1"/>
    </xf>
    <xf numFmtId="1" fontId="4" fillId="0" borderId="9" xfId="0" applyNumberFormat="1" applyFont="1" applyBorder="1" applyAlignment="1">
      <alignment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left" vertical="center" wrapText="1"/>
    </xf>
    <xf numFmtId="1" fontId="5" fillId="0" borderId="28" xfId="0" applyNumberFormat="1" applyFont="1" applyBorder="1" applyAlignment="1">
      <alignment horizontal="center" vertical="center" wrapText="1"/>
    </xf>
    <xf numFmtId="1" fontId="4" fillId="0" borderId="48" xfId="0" applyNumberFormat="1" applyFont="1" applyBorder="1" applyAlignment="1">
      <alignment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1" fontId="1" fillId="2" borderId="46" xfId="0" applyNumberFormat="1" applyFont="1" applyFill="1" applyBorder="1" applyAlignment="1">
      <alignment horizontal="center" vertical="center" wrapText="1"/>
    </xf>
    <xf numFmtId="1" fontId="1" fillId="2" borderId="39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1" fontId="4" fillId="2" borderId="23" xfId="0" applyNumberFormat="1" applyFont="1" applyFill="1" applyBorder="1" applyAlignment="1">
      <alignment vertical="center" wrapText="1"/>
    </xf>
    <xf numFmtId="1" fontId="4" fillId="0" borderId="5" xfId="0" applyNumberFormat="1" applyFont="1" applyBorder="1" applyAlignment="1">
      <alignment vertical="center" wrapText="1"/>
    </xf>
    <xf numFmtId="1" fontId="1" fillId="0" borderId="42" xfId="0" applyNumberFormat="1" applyFont="1" applyBorder="1" applyAlignment="1">
      <alignment horizontal="center" vertical="center" wrapText="1"/>
    </xf>
    <xf numFmtId="1" fontId="1" fillId="0" borderId="40" xfId="0" applyNumberFormat="1" applyFont="1" applyBorder="1" applyAlignment="1">
      <alignment horizontal="center" vertical="center" wrapText="1"/>
    </xf>
    <xf numFmtId="1" fontId="1" fillId="0" borderId="41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left" vertical="center" wrapText="1"/>
    </xf>
    <xf numFmtId="1" fontId="4" fillId="0" borderId="30" xfId="0" applyNumberFormat="1" applyFont="1" applyBorder="1" applyAlignment="1">
      <alignment vertical="center" wrapText="1"/>
    </xf>
    <xf numFmtId="1" fontId="4" fillId="0" borderId="31" xfId="0" applyNumberFormat="1" applyFont="1" applyBorder="1" applyAlignment="1">
      <alignment vertical="center" wrapText="1"/>
    </xf>
    <xf numFmtId="1" fontId="4" fillId="0" borderId="32" xfId="0" applyNumberFormat="1" applyFont="1" applyBorder="1" applyAlignment="1">
      <alignment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1" fontId="4" fillId="2" borderId="11" xfId="0" applyNumberFormat="1" applyFont="1" applyFill="1" applyBorder="1" applyAlignment="1">
      <alignment vertical="center" wrapText="1"/>
    </xf>
    <xf numFmtId="1" fontId="6" fillId="2" borderId="1" xfId="0" applyNumberFormat="1" applyFont="1" applyFill="1" applyBorder="1" applyAlignment="1">
      <alignment vertical="center" wrapText="1"/>
    </xf>
    <xf numFmtId="1" fontId="3" fillId="0" borderId="0" xfId="0" applyNumberFormat="1" applyFont="1" applyBorder="1" applyAlignment="1">
      <alignment vertical="center" wrapText="1"/>
    </xf>
    <xf numFmtId="1" fontId="6" fillId="2" borderId="4" xfId="0" applyNumberFormat="1" applyFont="1" applyFill="1" applyBorder="1" applyAlignment="1">
      <alignment horizontal="left" vertical="center" wrapText="1"/>
    </xf>
    <xf numFmtId="1" fontId="6" fillId="2" borderId="4" xfId="0" applyNumberFormat="1" applyFont="1" applyFill="1" applyBorder="1" applyAlignment="1">
      <alignment vertical="center" wrapText="1"/>
    </xf>
    <xf numFmtId="1" fontId="1" fillId="2" borderId="42" xfId="0" applyNumberFormat="1" applyFont="1" applyFill="1" applyBorder="1" applyAlignment="1">
      <alignment horizontal="center" vertical="center" wrapText="1"/>
    </xf>
    <xf numFmtId="1" fontId="1" fillId="2" borderId="40" xfId="0" applyNumberFormat="1" applyFont="1" applyFill="1" applyBorder="1" applyAlignment="1">
      <alignment horizontal="center" vertical="center" wrapText="1"/>
    </xf>
    <xf numFmtId="1" fontId="1" fillId="2" borderId="41" xfId="0" applyNumberFormat="1" applyFont="1" applyFill="1" applyBorder="1" applyAlignment="1">
      <alignment horizontal="center" vertical="center" wrapText="1"/>
    </xf>
    <xf numFmtId="1" fontId="6" fillId="2" borderId="8" xfId="0" applyNumberFormat="1" applyFont="1" applyFill="1" applyBorder="1" applyAlignment="1">
      <alignment horizontal="left" vertical="center" wrapText="1"/>
    </xf>
    <xf numFmtId="1" fontId="6" fillId="2" borderId="8" xfId="0" applyNumberFormat="1" applyFont="1" applyFill="1" applyBorder="1" applyAlignment="1">
      <alignment vertical="center" wrapText="1"/>
    </xf>
    <xf numFmtId="1" fontId="1" fillId="2" borderId="11" xfId="0" applyNumberFormat="1" applyFont="1" applyFill="1" applyBorder="1" applyAlignment="1">
      <alignment horizontal="center" vertical="center" wrapText="1"/>
    </xf>
    <xf numFmtId="1" fontId="7" fillId="2" borderId="11" xfId="0" applyNumberFormat="1" applyFont="1" applyFill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left" vertical="center" wrapText="1"/>
    </xf>
    <xf numFmtId="1" fontId="4" fillId="3" borderId="8" xfId="0" applyNumberFormat="1" applyFont="1" applyFill="1" applyBorder="1" applyAlignment="1">
      <alignment vertical="center" wrapText="1"/>
    </xf>
    <xf numFmtId="1" fontId="1" fillId="3" borderId="12" xfId="0" applyNumberFormat="1" applyFont="1" applyFill="1" applyBorder="1" applyAlignment="1">
      <alignment horizontal="center" vertical="center" wrapText="1"/>
    </xf>
    <xf numFmtId="1" fontId="1" fillId="3" borderId="13" xfId="0" applyNumberFormat="1" applyFont="1" applyFill="1" applyBorder="1" applyAlignment="1">
      <alignment horizontal="center" vertical="center" wrapText="1"/>
    </xf>
    <xf numFmtId="1" fontId="1" fillId="3" borderId="11" xfId="0" applyNumberFormat="1" applyFont="1" applyFill="1" applyBorder="1" applyAlignment="1">
      <alignment horizontal="center" vertical="center" wrapText="1"/>
    </xf>
    <xf numFmtId="1" fontId="4" fillId="3" borderId="14" xfId="0" applyNumberFormat="1" applyFont="1" applyFill="1" applyBorder="1" applyAlignment="1">
      <alignment horizontal="left" vertical="center" wrapText="1"/>
    </xf>
    <xf numFmtId="1" fontId="4" fillId="3" borderId="14" xfId="0" applyNumberFormat="1" applyFont="1" applyFill="1" applyBorder="1" applyAlignment="1">
      <alignment vertical="center" wrapText="1"/>
    </xf>
    <xf numFmtId="1" fontId="1" fillId="3" borderId="20" xfId="0" applyNumberFormat="1" applyFont="1" applyFill="1" applyBorder="1" applyAlignment="1">
      <alignment horizontal="center" vertical="center" wrapText="1"/>
    </xf>
    <xf numFmtId="1" fontId="1" fillId="3" borderId="16" xfId="0" applyNumberFormat="1" applyFont="1" applyFill="1" applyBorder="1" applyAlignment="1">
      <alignment horizontal="center" vertical="center" wrapText="1"/>
    </xf>
    <xf numFmtId="1" fontId="1" fillId="3" borderId="17" xfId="0" applyNumberFormat="1" applyFont="1" applyFill="1" applyBorder="1" applyAlignment="1">
      <alignment horizontal="center" vertical="center" wrapText="1"/>
    </xf>
    <xf numFmtId="1" fontId="1" fillId="3" borderId="18" xfId="0" applyNumberFormat="1" applyFont="1" applyFill="1" applyBorder="1" applyAlignment="1">
      <alignment horizontal="center" vertical="center" wrapText="1"/>
    </xf>
    <xf numFmtId="1" fontId="6" fillId="2" borderId="6" xfId="0" applyNumberFormat="1" applyFont="1" applyFill="1" applyBorder="1" applyAlignment="1">
      <alignment horizontal="left" vertical="center" wrapText="1"/>
    </xf>
    <xf numFmtId="1" fontId="6" fillId="2" borderId="6" xfId="0" applyNumberFormat="1" applyFont="1" applyFill="1" applyBorder="1" applyAlignment="1">
      <alignment vertical="center" wrapText="1"/>
    </xf>
    <xf numFmtId="1" fontId="4" fillId="2" borderId="8" xfId="0" applyNumberFormat="1" applyFont="1" applyFill="1" applyBorder="1" applyAlignment="1">
      <alignment horizontal="left" vertical="center" wrapText="1"/>
    </xf>
    <xf numFmtId="1" fontId="4" fillId="2" borderId="8" xfId="0" applyNumberFormat="1" applyFont="1" applyFill="1" applyBorder="1" applyAlignment="1">
      <alignment vertical="center" wrapText="1"/>
    </xf>
    <xf numFmtId="1" fontId="8" fillId="3" borderId="12" xfId="0" applyNumberFormat="1" applyFont="1" applyFill="1" applyBorder="1" applyAlignment="1">
      <alignment horizontal="center" vertical="center" wrapText="1"/>
    </xf>
    <xf numFmtId="1" fontId="8" fillId="3" borderId="13" xfId="0" applyNumberFormat="1" applyFont="1" applyFill="1" applyBorder="1" applyAlignment="1">
      <alignment horizontal="center" vertical="center" wrapText="1"/>
    </xf>
    <xf numFmtId="1" fontId="8" fillId="3" borderId="11" xfId="0" applyNumberFormat="1" applyFont="1" applyFill="1" applyBorder="1" applyAlignment="1">
      <alignment horizontal="center" vertical="center" wrapText="1"/>
    </xf>
    <xf numFmtId="1" fontId="9" fillId="3" borderId="11" xfId="0" applyNumberFormat="1" applyFont="1" applyFill="1" applyBorder="1" applyAlignment="1">
      <alignment horizontal="center" vertical="center" wrapText="1"/>
    </xf>
    <xf numFmtId="1" fontId="4" fillId="3" borderId="18" xfId="0" applyNumberFormat="1" applyFont="1" applyFill="1" applyBorder="1" applyAlignment="1">
      <alignment horizontal="left" vertical="center" wrapText="1"/>
    </xf>
    <xf numFmtId="1" fontId="4" fillId="3" borderId="18" xfId="0" applyNumberFormat="1" applyFont="1" applyFill="1" applyBorder="1" applyAlignment="1">
      <alignment vertical="center" wrapText="1"/>
    </xf>
    <xf numFmtId="1" fontId="8" fillId="3" borderId="20" xfId="0" applyNumberFormat="1" applyFont="1" applyFill="1" applyBorder="1" applyAlignment="1">
      <alignment horizontal="center" vertical="center" wrapText="1"/>
    </xf>
    <xf numFmtId="1" fontId="8" fillId="3" borderId="16" xfId="0" applyNumberFormat="1" applyFont="1" applyFill="1" applyBorder="1" applyAlignment="1">
      <alignment horizontal="center" vertical="center" wrapText="1"/>
    </xf>
    <xf numFmtId="1" fontId="8" fillId="3" borderId="17" xfId="0" applyNumberFormat="1" applyFont="1" applyFill="1" applyBorder="1" applyAlignment="1">
      <alignment horizontal="center" vertical="center" wrapText="1"/>
    </xf>
    <xf numFmtId="1" fontId="9" fillId="3" borderId="17" xfId="0" applyNumberFormat="1" applyFont="1" applyFill="1" applyBorder="1" applyAlignment="1">
      <alignment horizontal="center" vertical="center" wrapText="1"/>
    </xf>
    <xf numFmtId="1" fontId="6" fillId="2" borderId="7" xfId="0" applyNumberFormat="1" applyFont="1" applyFill="1" applyBorder="1" applyAlignment="1">
      <alignment horizontal="left" vertical="center" wrapText="1"/>
    </xf>
    <xf numFmtId="1" fontId="6" fillId="2" borderId="53" xfId="0" applyNumberFormat="1" applyFont="1" applyFill="1" applyBorder="1" applyAlignment="1">
      <alignment vertical="center" wrapText="1"/>
    </xf>
    <xf numFmtId="1" fontId="4" fillId="2" borderId="12" xfId="0" applyNumberFormat="1" applyFont="1" applyFill="1" applyBorder="1" applyAlignment="1">
      <alignment horizontal="left" vertical="center" wrapText="1"/>
    </xf>
    <xf numFmtId="1" fontId="4" fillId="0" borderId="11" xfId="0" applyNumberFormat="1" applyFont="1" applyBorder="1" applyAlignment="1">
      <alignment vertical="center" wrapText="1"/>
    </xf>
    <xf numFmtId="1" fontId="4" fillId="3" borderId="12" xfId="0" applyNumberFormat="1" applyFont="1" applyFill="1" applyBorder="1" applyAlignment="1">
      <alignment horizontal="left" vertical="center" wrapText="1"/>
    </xf>
    <xf numFmtId="1" fontId="4" fillId="3" borderId="11" xfId="0" applyNumberFormat="1" applyFont="1" applyFill="1" applyBorder="1" applyAlignment="1">
      <alignment vertical="center" wrapText="1"/>
    </xf>
    <xf numFmtId="1" fontId="1" fillId="3" borderId="12" xfId="0" applyNumberFormat="1" applyFont="1" applyFill="1" applyBorder="1" applyAlignment="1">
      <alignment vertical="center" wrapText="1"/>
    </xf>
    <xf numFmtId="1" fontId="4" fillId="3" borderId="20" xfId="0" applyNumberFormat="1" applyFont="1" applyFill="1" applyBorder="1" applyAlignment="1">
      <alignment horizontal="left" vertical="center" wrapText="1"/>
    </xf>
    <xf numFmtId="1" fontId="4" fillId="3" borderId="17" xfId="0" applyNumberFormat="1" applyFont="1" applyFill="1" applyBorder="1" applyAlignment="1">
      <alignment vertical="center" wrapText="1"/>
    </xf>
    <xf numFmtId="1" fontId="1" fillId="3" borderId="20" xfId="0" applyNumberFormat="1" applyFont="1" applyFill="1" applyBorder="1" applyAlignment="1">
      <alignment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vertical="center" wrapText="1"/>
    </xf>
    <xf numFmtId="1" fontId="1" fillId="2" borderId="46" xfId="0" applyNumberFormat="1" applyFont="1" applyFill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49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/>
    <xf numFmtId="0" fontId="12" fillId="0" borderId="64" xfId="0" applyFont="1" applyFill="1" applyBorder="1" applyAlignment="1">
      <alignment horizontal="center" vertical="center"/>
    </xf>
    <xf numFmtId="1" fontId="13" fillId="0" borderId="64" xfId="0" applyNumberFormat="1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left" vertical="center"/>
    </xf>
    <xf numFmtId="1" fontId="12" fillId="0" borderId="64" xfId="0" applyNumberFormat="1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1" fontId="12" fillId="0" borderId="38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1" fontId="12" fillId="0" borderId="56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1" fontId="2" fillId="0" borderId="36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" fontId="12" fillId="0" borderId="14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1" fontId="12" fillId="0" borderId="61" xfId="0" applyNumberFormat="1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1" fontId="12" fillId="0" borderId="40" xfId="0" applyNumberFormat="1" applyFont="1" applyFill="1" applyBorder="1" applyAlignment="1">
      <alignment horizontal="center" vertical="center" wrapText="1"/>
    </xf>
    <xf numFmtId="1" fontId="13" fillId="0" borderId="67" xfId="0" applyNumberFormat="1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1" fontId="13" fillId="0" borderId="61" xfId="0" applyNumberFormat="1" applyFont="1" applyFill="1" applyBorder="1" applyAlignment="1">
      <alignment horizontal="center" vertical="center" wrapText="1"/>
    </xf>
    <xf numFmtId="1" fontId="13" fillId="0" borderId="40" xfId="0" applyNumberFormat="1" applyFont="1" applyFill="1" applyBorder="1" applyAlignment="1">
      <alignment horizontal="center" vertical="center" wrapText="1"/>
    </xf>
    <xf numFmtId="1" fontId="13" fillId="0" borderId="41" xfId="0" applyNumberFormat="1" applyFont="1" applyFill="1" applyBorder="1" applyAlignment="1">
      <alignment horizontal="center" vertical="center" wrapText="1"/>
    </xf>
    <xf numFmtId="1" fontId="13" fillId="0" borderId="65" xfId="0" applyNumberFormat="1" applyFont="1" applyFill="1" applyBorder="1" applyAlignment="1">
      <alignment horizontal="center" vertical="center" wrapText="1"/>
    </xf>
    <xf numFmtId="1" fontId="13" fillId="0" borderId="66" xfId="0" applyNumberFormat="1" applyFont="1" applyFill="1" applyBorder="1" applyAlignment="1">
      <alignment horizontal="center" vertical="center" wrapText="1"/>
    </xf>
    <xf numFmtId="0" fontId="13" fillId="0" borderId="68" xfId="0" applyFont="1" applyFill="1" applyBorder="1" applyAlignment="1">
      <alignment horizontal="left" vertical="center" wrapText="1"/>
    </xf>
    <xf numFmtId="0" fontId="13" fillId="0" borderId="69" xfId="0" applyFont="1" applyFill="1" applyBorder="1" applyAlignment="1">
      <alignment horizontal="left" vertical="center" wrapText="1"/>
    </xf>
    <xf numFmtId="0" fontId="12" fillId="0" borderId="70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3" fillId="0" borderId="68" xfId="0" applyFont="1" applyFill="1" applyBorder="1" applyAlignment="1">
      <alignment vertical="center" wrapText="1"/>
    </xf>
    <xf numFmtId="0" fontId="12" fillId="0" borderId="69" xfId="0" applyFont="1" applyFill="1" applyBorder="1" applyAlignment="1">
      <alignment vertical="center" wrapText="1"/>
    </xf>
    <xf numFmtId="0" fontId="12" fillId="0" borderId="71" xfId="0" applyFont="1" applyFill="1" applyBorder="1" applyAlignment="1">
      <alignment vertical="center" wrapText="1"/>
    </xf>
    <xf numFmtId="0" fontId="12" fillId="0" borderId="61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1" fontId="4" fillId="0" borderId="62" xfId="0" applyNumberFormat="1" applyFont="1" applyBorder="1" applyAlignment="1">
      <alignment horizontal="left" vertical="center" wrapText="1"/>
    </xf>
    <xf numFmtId="1" fontId="4" fillId="0" borderId="57" xfId="0" applyNumberFormat="1" applyFont="1" applyBorder="1" applyAlignment="1">
      <alignment vertical="center" wrapText="1"/>
    </xf>
    <xf numFmtId="1" fontId="4" fillId="0" borderId="64" xfId="0" applyNumberFormat="1" applyFont="1" applyBorder="1" applyAlignment="1">
      <alignment horizontal="left" vertical="center" wrapText="1"/>
    </xf>
    <xf numFmtId="1" fontId="6" fillId="0" borderId="68" xfId="0" applyNumberFormat="1" applyFont="1" applyBorder="1" applyAlignment="1">
      <alignment vertical="center" wrapText="1"/>
    </xf>
    <xf numFmtId="1" fontId="1" fillId="0" borderId="65" xfId="0" applyNumberFormat="1" applyFont="1" applyBorder="1" applyAlignment="1">
      <alignment horizontal="center" vertical="center" wrapText="1"/>
    </xf>
    <xf numFmtId="1" fontId="1" fillId="0" borderId="67" xfId="0" applyNumberFormat="1" applyFont="1" applyBorder="1" applyAlignment="1">
      <alignment horizontal="center" vertical="center" wrapText="1"/>
    </xf>
    <xf numFmtId="1" fontId="1" fillId="0" borderId="66" xfId="0" applyNumberFormat="1" applyFont="1" applyBorder="1" applyAlignment="1">
      <alignment horizontal="center" vertical="center" wrapText="1"/>
    </xf>
    <xf numFmtId="1" fontId="5" fillId="2" borderId="64" xfId="0" applyNumberFormat="1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1" fontId="5" fillId="2" borderId="51" xfId="0" applyNumberFormat="1" applyFont="1" applyFill="1" applyBorder="1" applyAlignment="1">
      <alignment horizontal="center" vertical="center" wrapText="1"/>
    </xf>
    <xf numFmtId="1" fontId="5" fillId="2" borderId="52" xfId="0" applyNumberFormat="1" applyFont="1" applyFill="1" applyBorder="1" applyAlignment="1">
      <alignment horizontal="center" vertical="center" wrapText="1"/>
    </xf>
    <xf numFmtId="1" fontId="1" fillId="2" borderId="54" xfId="0" applyNumberFormat="1" applyFont="1" applyFill="1" applyBorder="1" applyAlignment="1">
      <alignment horizontal="center" vertical="center" wrapText="1"/>
    </xf>
    <xf numFmtId="1" fontId="1" fillId="2" borderId="38" xfId="0" applyNumberFormat="1" applyFont="1" applyFill="1" applyBorder="1" applyAlignment="1">
      <alignment horizontal="center" vertical="center" wrapText="1"/>
    </xf>
    <xf numFmtId="1" fontId="5" fillId="2" borderId="55" xfId="0" applyNumberFormat="1" applyFont="1" applyFill="1" applyBorder="1" applyAlignment="1">
      <alignment horizontal="center" vertical="center" wrapText="1"/>
    </xf>
    <xf numFmtId="1" fontId="5" fillId="2" borderId="56" xfId="0" applyNumberFormat="1" applyFont="1" applyFill="1" applyBorder="1" applyAlignment="1">
      <alignment horizontal="center" vertical="center" wrapText="1"/>
    </xf>
    <xf numFmtId="1" fontId="5" fillId="2" borderId="53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65" xfId="0" applyNumberFormat="1" applyFont="1" applyFill="1" applyBorder="1" applyAlignment="1">
      <alignment horizontal="center" vertical="center" wrapText="1"/>
    </xf>
    <xf numFmtId="1" fontId="5" fillId="2" borderId="67" xfId="0" applyNumberFormat="1" applyFont="1" applyFill="1" applyBorder="1" applyAlignment="1">
      <alignment horizontal="center" vertical="center" wrapText="1"/>
    </xf>
    <xf numFmtId="1" fontId="5" fillId="2" borderId="66" xfId="0" applyNumberFormat="1" applyFont="1" applyFill="1" applyBorder="1" applyAlignment="1">
      <alignment horizontal="center" vertical="center" wrapText="1"/>
    </xf>
    <xf numFmtId="1" fontId="1" fillId="2" borderId="55" xfId="0" applyNumberFormat="1" applyFont="1" applyFill="1" applyBorder="1" applyAlignment="1">
      <alignment horizontal="center" vertical="center" wrapText="1"/>
    </xf>
    <xf numFmtId="1" fontId="1" fillId="2" borderId="56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1" fontId="1" fillId="2" borderId="65" xfId="0" applyNumberFormat="1" applyFont="1" applyFill="1" applyBorder="1" applyAlignment="1">
      <alignment horizontal="center" vertical="center" wrapText="1"/>
    </xf>
    <xf numFmtId="1" fontId="1" fillId="2" borderId="67" xfId="0" applyNumberFormat="1" applyFont="1" applyFill="1" applyBorder="1" applyAlignment="1">
      <alignment horizontal="center" vertical="center" wrapText="1"/>
    </xf>
    <xf numFmtId="1" fontId="1" fillId="2" borderId="66" xfId="0" applyNumberFormat="1" applyFont="1" applyFill="1" applyBorder="1" applyAlignment="1">
      <alignment horizontal="center" vertical="center" wrapText="1"/>
    </xf>
    <xf numFmtId="1" fontId="7" fillId="2" borderId="54" xfId="0" applyNumberFormat="1" applyFont="1" applyFill="1" applyBorder="1" applyAlignment="1">
      <alignment horizontal="center" vertical="center" wrapText="1"/>
    </xf>
    <xf numFmtId="1" fontId="7" fillId="2" borderId="38" xfId="0" applyNumberFormat="1" applyFont="1" applyFill="1" applyBorder="1" applyAlignment="1">
      <alignment horizontal="center" vertical="center" wrapText="1"/>
    </xf>
    <xf numFmtId="1" fontId="1" fillId="3" borderId="54" xfId="0" applyNumberFormat="1" applyFont="1" applyFill="1" applyBorder="1" applyAlignment="1">
      <alignment horizontal="center" vertical="center" wrapText="1"/>
    </xf>
    <xf numFmtId="1" fontId="1" fillId="3" borderId="38" xfId="0" applyNumberFormat="1" applyFont="1" applyFill="1" applyBorder="1" applyAlignment="1">
      <alignment horizontal="center" vertical="center" wrapText="1"/>
    </xf>
    <xf numFmtId="1" fontId="1" fillId="3" borderId="55" xfId="0" applyNumberFormat="1" applyFont="1" applyFill="1" applyBorder="1" applyAlignment="1">
      <alignment horizontal="center" vertical="center" wrapText="1"/>
    </xf>
    <xf numFmtId="1" fontId="1" fillId="3" borderId="56" xfId="0" applyNumberFormat="1" applyFont="1" applyFill="1" applyBorder="1" applyAlignment="1">
      <alignment horizontal="center" vertical="center" wrapText="1"/>
    </xf>
    <xf numFmtId="1" fontId="7" fillId="3" borderId="56" xfId="0" applyNumberFormat="1" applyFont="1" applyFill="1" applyBorder="1" applyAlignment="1">
      <alignment horizontal="center" vertical="center" wrapText="1"/>
    </xf>
    <xf numFmtId="1" fontId="5" fillId="2" borderId="38" xfId="0" applyNumberFormat="1" applyFont="1" applyFill="1" applyBorder="1" applyAlignment="1">
      <alignment horizontal="center" vertical="center" wrapText="1"/>
    </xf>
    <xf numFmtId="1" fontId="9" fillId="3" borderId="54" xfId="0" applyNumberFormat="1" applyFont="1" applyFill="1" applyBorder="1" applyAlignment="1">
      <alignment horizontal="center" vertical="center" wrapText="1"/>
    </xf>
    <xf numFmtId="1" fontId="9" fillId="3" borderId="38" xfId="0" applyNumberFormat="1" applyFont="1" applyFill="1" applyBorder="1" applyAlignment="1">
      <alignment horizontal="center" vertical="center" wrapText="1"/>
    </xf>
    <xf numFmtId="1" fontId="9" fillId="3" borderId="55" xfId="0" applyNumberFormat="1" applyFont="1" applyFill="1" applyBorder="1" applyAlignment="1">
      <alignment horizontal="center" vertical="center" wrapText="1"/>
    </xf>
    <xf numFmtId="1" fontId="9" fillId="3" borderId="56" xfId="0" applyNumberFormat="1" applyFont="1" applyFill="1" applyBorder="1" applyAlignment="1">
      <alignment horizontal="center" vertical="center" wrapText="1"/>
    </xf>
    <xf numFmtId="1" fontId="8" fillId="3" borderId="54" xfId="0" applyNumberFormat="1" applyFont="1" applyFill="1" applyBorder="1" applyAlignment="1">
      <alignment horizontal="center" vertical="center" wrapText="1"/>
    </xf>
    <xf numFmtId="1" fontId="8" fillId="3" borderId="38" xfId="0" applyNumberFormat="1" applyFont="1" applyFill="1" applyBorder="1" applyAlignment="1">
      <alignment horizontal="center" vertical="center" wrapText="1"/>
    </xf>
    <xf numFmtId="1" fontId="1" fillId="3" borderId="55" xfId="0" applyNumberFormat="1" applyFont="1" applyFill="1" applyBorder="1" applyAlignment="1">
      <alignment horizontal="center" vertical="center"/>
    </xf>
    <xf numFmtId="1" fontId="1" fillId="3" borderId="56" xfId="0" applyNumberFormat="1" applyFont="1" applyFill="1" applyBorder="1" applyAlignment="1">
      <alignment horizontal="center" vertical="center"/>
    </xf>
    <xf numFmtId="1" fontId="13" fillId="0" borderId="51" xfId="0" applyNumberFormat="1" applyFont="1" applyFill="1" applyBorder="1" applyAlignment="1">
      <alignment horizontal="center" vertical="center" wrapText="1"/>
    </xf>
    <xf numFmtId="1" fontId="13" fillId="0" borderId="52" xfId="0" applyNumberFormat="1" applyFont="1" applyFill="1" applyBorder="1" applyAlignment="1">
      <alignment horizontal="center" vertical="center" wrapText="1"/>
    </xf>
    <xf numFmtId="1" fontId="13" fillId="0" borderId="53" xfId="0" applyNumberFormat="1" applyFont="1" applyFill="1" applyBorder="1" applyAlignment="1">
      <alignment horizontal="center" vertical="center" wrapText="1"/>
    </xf>
    <xf numFmtId="1" fontId="2" fillId="0" borderId="65" xfId="0" applyNumberFormat="1" applyFont="1" applyBorder="1" applyAlignment="1">
      <alignment horizontal="center" vertical="center" wrapText="1"/>
    </xf>
    <xf numFmtId="1" fontId="2" fillId="0" borderId="67" xfId="0" applyNumberFormat="1" applyFont="1" applyBorder="1" applyAlignment="1">
      <alignment horizontal="center" vertical="center" wrapText="1"/>
    </xf>
    <xf numFmtId="1" fontId="2" fillId="0" borderId="66" xfId="0" applyNumberFormat="1" applyFont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1" fontId="5" fillId="0" borderId="51" xfId="0" applyNumberFormat="1" applyFont="1" applyBorder="1" applyAlignment="1">
      <alignment horizontal="center" vertical="center"/>
    </xf>
    <xf numFmtId="1" fontId="5" fillId="0" borderId="52" xfId="0" applyNumberFormat="1" applyFont="1" applyBorder="1" applyAlignment="1">
      <alignment horizontal="center" vertical="center"/>
    </xf>
    <xf numFmtId="1" fontId="5" fillId="0" borderId="53" xfId="0" applyNumberFormat="1" applyFont="1" applyBorder="1" applyAlignment="1">
      <alignment horizontal="center" vertical="center"/>
    </xf>
    <xf numFmtId="1" fontId="5" fillId="0" borderId="55" xfId="0" applyNumberFormat="1" applyFont="1" applyBorder="1" applyAlignment="1">
      <alignment horizontal="center" vertical="center"/>
    </xf>
    <xf numFmtId="1" fontId="5" fillId="0" borderId="56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1" fillId="2" borderId="51" xfId="0" applyNumberFormat="1" applyFont="1" applyFill="1" applyBorder="1" applyAlignment="1">
      <alignment horizontal="center" vertical="center"/>
    </xf>
    <xf numFmtId="1" fontId="1" fillId="2" borderId="52" xfId="0" applyNumberFormat="1" applyFont="1" applyFill="1" applyBorder="1" applyAlignment="1">
      <alignment horizontal="center" vertical="center"/>
    </xf>
    <xf numFmtId="1" fontId="1" fillId="2" borderId="53" xfId="0" applyNumberFormat="1" applyFont="1" applyFill="1" applyBorder="1" applyAlignment="1">
      <alignment horizontal="center" vertical="center"/>
    </xf>
    <xf numFmtId="1" fontId="1" fillId="2" borderId="55" xfId="0" applyNumberFormat="1" applyFont="1" applyFill="1" applyBorder="1" applyAlignment="1">
      <alignment horizontal="center" vertical="center"/>
    </xf>
    <xf numFmtId="1" fontId="1" fillId="2" borderId="56" xfId="0" applyNumberFormat="1" applyFont="1" applyFill="1" applyBorder="1" applyAlignment="1">
      <alignment horizontal="center" vertical="center"/>
    </xf>
    <xf numFmtId="1" fontId="1" fillId="2" borderId="17" xfId="0" applyNumberFormat="1" applyFont="1" applyFill="1" applyBorder="1" applyAlignment="1">
      <alignment horizontal="center" vertical="center"/>
    </xf>
    <xf numFmtId="1" fontId="1" fillId="0" borderId="55" xfId="0" applyNumberFormat="1" applyFont="1" applyBorder="1" applyAlignment="1">
      <alignment horizontal="center" vertical="center"/>
    </xf>
    <xf numFmtId="1" fontId="1" fillId="0" borderId="56" xfId="0" applyNumberFormat="1" applyFont="1" applyBorder="1" applyAlignment="1">
      <alignment horizontal="center" vertical="center"/>
    </xf>
    <xf numFmtId="1" fontId="5" fillId="2" borderId="53" xfId="0" applyNumberFormat="1" applyFont="1" applyFill="1" applyBorder="1" applyAlignment="1">
      <alignment horizontal="center" vertical="center"/>
    </xf>
    <xf numFmtId="1" fontId="1" fillId="0" borderId="51" xfId="0" applyNumberFormat="1" applyFont="1" applyBorder="1" applyAlignment="1">
      <alignment vertical="center" wrapText="1"/>
    </xf>
    <xf numFmtId="1" fontId="6" fillId="0" borderId="51" xfId="0" applyNumberFormat="1" applyFont="1" applyBorder="1" applyAlignment="1">
      <alignment vertical="center"/>
    </xf>
    <xf numFmtId="1" fontId="6" fillId="0" borderId="53" xfId="0" applyNumberFormat="1" applyFont="1" applyBorder="1" applyAlignment="1">
      <alignment vertical="center" wrapText="1"/>
    </xf>
    <xf numFmtId="1" fontId="1" fillId="4" borderId="54" xfId="0" applyNumberFormat="1" applyFont="1" applyFill="1" applyBorder="1" applyAlignment="1">
      <alignment horizontal="center" vertical="center" wrapText="1"/>
    </xf>
    <xf numFmtId="1" fontId="1" fillId="4" borderId="38" xfId="0" applyNumberFormat="1" applyFont="1" applyFill="1" applyBorder="1" applyAlignment="1">
      <alignment horizontal="center" vertical="center" wrapText="1"/>
    </xf>
    <xf numFmtId="1" fontId="1" fillId="5" borderId="11" xfId="0" applyNumberFormat="1" applyFont="1" applyFill="1" applyBorder="1" applyAlignment="1">
      <alignment horizontal="center" vertical="center" wrapText="1"/>
    </xf>
    <xf numFmtId="1" fontId="1" fillId="4" borderId="55" xfId="0" applyNumberFormat="1" applyFont="1" applyFill="1" applyBorder="1" applyAlignment="1">
      <alignment horizontal="center" vertical="center" wrapText="1"/>
    </xf>
    <xf numFmtId="1" fontId="1" fillId="4" borderId="56" xfId="0" applyNumberFormat="1" applyFont="1" applyFill="1" applyBorder="1" applyAlignment="1">
      <alignment horizontal="center" vertical="center" wrapText="1"/>
    </xf>
    <xf numFmtId="1" fontId="1" fillId="5" borderId="17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vertical="center"/>
    </xf>
    <xf numFmtId="1" fontId="6" fillId="0" borderId="19" xfId="0" applyNumberFormat="1" applyFont="1" applyBorder="1" applyAlignment="1">
      <alignment vertical="center" wrapText="1"/>
    </xf>
    <xf numFmtId="1" fontId="1" fillId="0" borderId="15" xfId="0" applyNumberFormat="1" applyFont="1" applyBorder="1" applyAlignment="1">
      <alignment vertical="center" wrapText="1"/>
    </xf>
    <xf numFmtId="1" fontId="1" fillId="0" borderId="21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2" borderId="29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27" xfId="0" applyNumberFormat="1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1" fontId="1" fillId="2" borderId="13" xfId="0" applyNumberFormat="1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1" fontId="1" fillId="2" borderId="15" xfId="0" applyNumberFormat="1" applyFont="1" applyFill="1" applyBorder="1" applyAlignment="1">
      <alignment horizontal="center" vertical="center"/>
    </xf>
    <xf numFmtId="1" fontId="1" fillId="2" borderId="21" xfId="0" applyNumberFormat="1" applyFont="1" applyFill="1" applyBorder="1" applyAlignment="1">
      <alignment horizontal="center" vertical="center"/>
    </xf>
    <xf numFmtId="1" fontId="1" fillId="2" borderId="19" xfId="0" applyNumberFormat="1" applyFont="1" applyFill="1" applyBorder="1" applyAlignment="1">
      <alignment horizontal="center" vertical="center"/>
    </xf>
    <xf numFmtId="1" fontId="11" fillId="0" borderId="20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1" fontId="11" fillId="2" borderId="17" xfId="0" applyNumberFormat="1" applyFont="1" applyFill="1" applyBorder="1" applyAlignment="1">
      <alignment horizontal="center" vertical="center"/>
    </xf>
    <xf numFmtId="1" fontId="1" fillId="2" borderId="73" xfId="0" applyNumberFormat="1" applyFont="1" applyFill="1" applyBorder="1" applyAlignment="1">
      <alignment horizontal="center" vertical="center"/>
    </xf>
    <xf numFmtId="1" fontId="1" fillId="2" borderId="74" xfId="0" applyNumberFormat="1" applyFont="1" applyFill="1" applyBorder="1" applyAlignment="1">
      <alignment horizontal="center" vertical="center"/>
    </xf>
    <xf numFmtId="1" fontId="1" fillId="2" borderId="75" xfId="0" applyNumberFormat="1" applyFont="1" applyFill="1" applyBorder="1" applyAlignment="1">
      <alignment horizontal="center" vertical="center"/>
    </xf>
    <xf numFmtId="1" fontId="1" fillId="2" borderId="54" xfId="0" applyNumberFormat="1" applyFont="1" applyFill="1" applyBorder="1" applyAlignment="1">
      <alignment horizontal="center" vertical="center"/>
    </xf>
    <xf numFmtId="1" fontId="1" fillId="2" borderId="38" xfId="0" applyNumberFormat="1" applyFont="1" applyFill="1" applyBorder="1" applyAlignment="1">
      <alignment horizontal="center" vertical="center"/>
    </xf>
    <xf numFmtId="1" fontId="11" fillId="0" borderId="55" xfId="0" applyNumberFormat="1" applyFont="1" applyBorder="1" applyAlignment="1">
      <alignment horizontal="center" vertical="center"/>
    </xf>
    <xf numFmtId="1" fontId="11" fillId="0" borderId="56" xfId="0" applyNumberFormat="1" applyFont="1" applyBorder="1" applyAlignment="1">
      <alignment horizontal="center" vertical="center"/>
    </xf>
    <xf numFmtId="1" fontId="14" fillId="0" borderId="76" xfId="0" applyNumberFormat="1" applyFont="1" applyBorder="1" applyAlignment="1">
      <alignment horizontal="left" vertical="center" wrapText="1"/>
    </xf>
    <xf numFmtId="1" fontId="4" fillId="0" borderId="38" xfId="0" applyNumberFormat="1" applyFont="1" applyBorder="1" applyAlignment="1">
      <alignment horizontal="left" vertical="top" wrapText="1"/>
    </xf>
    <xf numFmtId="1" fontId="4" fillId="0" borderId="59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left"/>
    </xf>
    <xf numFmtId="0" fontId="4" fillId="0" borderId="38" xfId="0" applyFont="1" applyBorder="1" applyAlignment="1">
      <alignment horizontal="left" wrapText="1"/>
    </xf>
    <xf numFmtId="1" fontId="4" fillId="2" borderId="58" xfId="0" applyNumberFormat="1" applyFont="1" applyFill="1" applyBorder="1" applyAlignment="1">
      <alignment horizontal="left" vertical="center" wrapText="1"/>
    </xf>
    <xf numFmtId="1" fontId="4" fillId="2" borderId="8" xfId="0" applyNumberFormat="1" applyFont="1" applyFill="1" applyBorder="1" applyAlignment="1">
      <alignment horizontal="left" vertical="center" wrapText="1"/>
    </xf>
    <xf numFmtId="1" fontId="4" fillId="2" borderId="72" xfId="0" applyNumberFormat="1" applyFont="1" applyFill="1" applyBorder="1" applyAlignment="1">
      <alignment horizontal="left" vertical="center" wrapText="1"/>
    </xf>
    <xf numFmtId="1" fontId="4" fillId="2" borderId="14" xfId="0" applyNumberFormat="1" applyFont="1" applyFill="1" applyBorder="1" applyAlignment="1">
      <alignment horizontal="left" vertical="center" wrapText="1"/>
    </xf>
    <xf numFmtId="1" fontId="4" fillId="2" borderId="37" xfId="0" applyNumberFormat="1" applyFont="1" applyFill="1" applyBorder="1" applyAlignment="1">
      <alignment horizontal="left" vertical="center" wrapText="1"/>
    </xf>
    <xf numFmtId="1" fontId="4" fillId="2" borderId="4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5" fillId="0" borderId="64" xfId="0" applyNumberFormat="1" applyFont="1" applyBorder="1" applyAlignment="1">
      <alignment horizontal="center" vertical="center" wrapText="1"/>
    </xf>
    <xf numFmtId="1" fontId="5" fillId="0" borderId="64" xfId="0" applyNumberFormat="1" applyFont="1" applyBorder="1" applyAlignment="1">
      <alignment vertical="center" wrapText="1"/>
    </xf>
    <xf numFmtId="1" fontId="15" fillId="0" borderId="64" xfId="0" applyNumberFormat="1" applyFont="1" applyBorder="1" applyAlignment="1">
      <alignment horizontal="center" vertical="center" wrapText="1"/>
    </xf>
    <xf numFmtId="1" fontId="13" fillId="0" borderId="64" xfId="0" applyNumberFormat="1" applyFont="1" applyFill="1" applyBorder="1" applyAlignment="1" applyProtection="1">
      <alignment horizontal="center" vertical="center" wrapText="1"/>
    </xf>
    <xf numFmtId="1" fontId="13" fillId="0" borderId="64" xfId="0" applyNumberFormat="1" applyFont="1" applyBorder="1" applyAlignment="1">
      <alignment horizontal="center" vertical="center" textRotation="90" wrapText="1"/>
    </xf>
    <xf numFmtId="1" fontId="15" fillId="0" borderId="64" xfId="0" applyNumberFormat="1" applyFont="1" applyBorder="1" applyAlignment="1">
      <alignment horizontal="center" vertical="center" textRotation="90" wrapText="1"/>
    </xf>
    <xf numFmtId="1" fontId="13" fillId="0" borderId="64" xfId="0" applyNumberFormat="1" applyFont="1" applyBorder="1" applyAlignment="1">
      <alignment horizontal="center" vertical="center" wrapText="1"/>
    </xf>
    <xf numFmtId="2" fontId="13" fillId="0" borderId="65" xfId="0" applyNumberFormat="1" applyFont="1" applyFill="1" applyBorder="1" applyAlignment="1">
      <alignment horizontal="center" vertical="center"/>
    </xf>
    <xf numFmtId="2" fontId="13" fillId="0" borderId="67" xfId="0" applyNumberFormat="1" applyFont="1" applyFill="1" applyBorder="1" applyAlignment="1">
      <alignment horizontal="center" vertical="center"/>
    </xf>
    <xf numFmtId="2" fontId="13" fillId="0" borderId="66" xfId="0" applyNumberFormat="1" applyFont="1" applyFill="1" applyBorder="1" applyAlignment="1">
      <alignment horizontal="center" vertical="center"/>
    </xf>
    <xf numFmtId="2" fontId="13" fillId="0" borderId="42" xfId="0" applyNumberFormat="1" applyFont="1" applyFill="1" applyBorder="1" applyAlignment="1">
      <alignment horizontal="center" vertical="center" wrapText="1"/>
    </xf>
    <xf numFmtId="2" fontId="13" fillId="0" borderId="40" xfId="0" applyNumberFormat="1" applyFont="1" applyFill="1" applyBorder="1" applyAlignment="1">
      <alignment horizontal="center" vertical="center" wrapText="1"/>
    </xf>
    <xf numFmtId="2" fontId="13" fillId="0" borderId="41" xfId="0" applyNumberFormat="1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8"/>
  <sheetViews>
    <sheetView tabSelected="1" topLeftCell="A28" zoomScale="90" zoomScaleNormal="90" workbookViewId="0">
      <selection activeCell="I45" sqref="I45"/>
    </sheetView>
  </sheetViews>
  <sheetFormatPr defaultRowHeight="15" x14ac:dyDescent="0.25"/>
  <cols>
    <col min="1" max="1" width="10.28515625" style="40" customWidth="1"/>
    <col min="2" max="2" width="24.5703125" style="143"/>
    <col min="3" max="3" width="3" style="40" bestFit="1" customWidth="1"/>
    <col min="4" max="4" width="3.140625" style="40" bestFit="1" customWidth="1"/>
    <col min="5" max="5" width="4.28515625" style="40" bestFit="1" customWidth="1"/>
    <col min="6" max="8" width="4.5703125" style="40" bestFit="1" customWidth="1"/>
    <col min="9" max="9" width="5.85546875" style="40" bestFit="1" customWidth="1"/>
    <col min="10" max="10" width="3.5703125" style="40" bestFit="1" customWidth="1"/>
    <col min="11" max="12" width="4.42578125" style="40" bestFit="1" customWidth="1"/>
    <col min="13" max="13" width="4.7109375" style="40" bestFit="1" customWidth="1"/>
    <col min="14" max="16" width="3.7109375" style="40"/>
    <col min="17" max="17" width="4.5703125" style="40"/>
    <col min="18" max="20" width="3.42578125" style="40"/>
    <col min="21" max="21" width="4.5703125" style="40"/>
    <col min="22" max="23" width="3.7109375" style="40"/>
    <col min="24" max="24" width="0" style="40" hidden="1"/>
    <col min="25" max="25" width="3.7109375" style="40"/>
    <col min="26" max="26" width="4.5703125" style="40"/>
    <col min="27" max="1018" width="8.7109375" style="40"/>
    <col min="1019" max="16384" width="9.140625" style="40"/>
  </cols>
  <sheetData>
    <row r="1" spans="1:27" ht="15.75" thickBot="1" x14ac:dyDescent="0.3">
      <c r="A1" s="40" t="s">
        <v>0</v>
      </c>
      <c r="B1" s="40"/>
    </row>
    <row r="2" spans="1:27" ht="29.25" customHeight="1" thickBot="1" x14ac:dyDescent="0.3">
      <c r="A2" s="309" t="s">
        <v>1</v>
      </c>
      <c r="B2" s="310" t="s">
        <v>2</v>
      </c>
      <c r="C2" s="311" t="s">
        <v>3</v>
      </c>
      <c r="D2" s="311"/>
      <c r="E2" s="311"/>
      <c r="F2" s="312" t="s">
        <v>160</v>
      </c>
      <c r="G2" s="312"/>
      <c r="H2" s="312"/>
      <c r="I2" s="312"/>
      <c r="J2" s="312"/>
      <c r="K2" s="308" t="s">
        <v>4</v>
      </c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41"/>
    </row>
    <row r="3" spans="1:27" ht="28.5" customHeight="1" thickBot="1" x14ac:dyDescent="0.3">
      <c r="A3" s="309"/>
      <c r="B3" s="310"/>
      <c r="C3" s="311"/>
      <c r="D3" s="311"/>
      <c r="E3" s="311"/>
      <c r="F3" s="313" t="s">
        <v>161</v>
      </c>
      <c r="G3" s="313" t="s">
        <v>162</v>
      </c>
      <c r="H3" s="311" t="s">
        <v>163</v>
      </c>
      <c r="I3" s="311"/>
      <c r="J3" s="311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41"/>
    </row>
    <row r="4" spans="1:27" ht="16.5" customHeight="1" thickBot="1" x14ac:dyDescent="0.3">
      <c r="A4" s="309"/>
      <c r="B4" s="310"/>
      <c r="C4" s="314" t="s">
        <v>5</v>
      </c>
      <c r="D4" s="314" t="s">
        <v>6</v>
      </c>
      <c r="E4" s="314" t="s">
        <v>7</v>
      </c>
      <c r="F4" s="313"/>
      <c r="G4" s="313"/>
      <c r="H4" s="311"/>
      <c r="I4" s="311"/>
      <c r="J4" s="311"/>
      <c r="K4" s="308" t="s">
        <v>8</v>
      </c>
      <c r="L4" s="308"/>
      <c r="M4" s="308"/>
      <c r="N4" s="308" t="s">
        <v>9</v>
      </c>
      <c r="O4" s="308"/>
      <c r="P4" s="308"/>
      <c r="Q4" s="308"/>
      <c r="R4" s="308" t="s">
        <v>10</v>
      </c>
      <c r="S4" s="308"/>
      <c r="T4" s="308"/>
      <c r="U4" s="308"/>
      <c r="V4" s="308" t="s">
        <v>11</v>
      </c>
      <c r="W4" s="308"/>
      <c r="X4" s="308"/>
      <c r="Y4" s="308"/>
      <c r="Z4" s="308"/>
      <c r="AA4" s="41"/>
    </row>
    <row r="5" spans="1:27" ht="24.75" customHeight="1" thickBot="1" x14ac:dyDescent="0.3">
      <c r="A5" s="309"/>
      <c r="B5" s="310"/>
      <c r="C5" s="314"/>
      <c r="D5" s="314"/>
      <c r="E5" s="314"/>
      <c r="F5" s="313"/>
      <c r="G5" s="313"/>
      <c r="H5" s="313" t="s">
        <v>164</v>
      </c>
      <c r="I5" s="315" t="s">
        <v>165</v>
      </c>
      <c r="J5" s="315"/>
      <c r="K5" s="42" t="s">
        <v>12</v>
      </c>
      <c r="L5" s="42" t="s">
        <v>13</v>
      </c>
      <c r="M5" s="308" t="s">
        <v>14</v>
      </c>
      <c r="N5" s="43" t="s">
        <v>15</v>
      </c>
      <c r="O5" s="308" t="s">
        <v>16</v>
      </c>
      <c r="P5" s="308"/>
      <c r="Q5" s="308" t="s">
        <v>17</v>
      </c>
      <c r="R5" s="42" t="s">
        <v>18</v>
      </c>
      <c r="S5" s="308" t="s">
        <v>19</v>
      </c>
      <c r="T5" s="308"/>
      <c r="U5" s="308" t="s">
        <v>20</v>
      </c>
      <c r="V5" s="42" t="s">
        <v>21</v>
      </c>
      <c r="W5" s="308" t="s">
        <v>22</v>
      </c>
      <c r="X5" s="308"/>
      <c r="Y5" s="308"/>
      <c r="Z5" s="308" t="s">
        <v>23</v>
      </c>
    </row>
    <row r="6" spans="1:27" ht="34.5" customHeight="1" thickBot="1" x14ac:dyDescent="0.3">
      <c r="A6" s="309"/>
      <c r="B6" s="310"/>
      <c r="C6" s="314"/>
      <c r="D6" s="314"/>
      <c r="E6" s="314"/>
      <c r="F6" s="313"/>
      <c r="G6" s="313"/>
      <c r="H6" s="313"/>
      <c r="I6" s="314" t="s">
        <v>24</v>
      </c>
      <c r="J6" s="314" t="s">
        <v>25</v>
      </c>
      <c r="K6" s="42" t="s">
        <v>26</v>
      </c>
      <c r="L6" s="42" t="s">
        <v>26</v>
      </c>
      <c r="M6" s="308"/>
      <c r="N6" s="42" t="s">
        <v>26</v>
      </c>
      <c r="O6" s="308" t="s">
        <v>26</v>
      </c>
      <c r="P6" s="308"/>
      <c r="Q6" s="308"/>
      <c r="R6" s="42" t="s">
        <v>26</v>
      </c>
      <c r="S6" s="308" t="s">
        <v>26</v>
      </c>
      <c r="T6" s="308"/>
      <c r="U6" s="308"/>
      <c r="V6" s="42" t="s">
        <v>26</v>
      </c>
      <c r="W6" s="308" t="s">
        <v>26</v>
      </c>
      <c r="X6" s="308"/>
      <c r="Y6" s="308"/>
      <c r="Z6" s="308"/>
      <c r="AA6" s="41"/>
    </row>
    <row r="7" spans="1:27" ht="15.75" customHeight="1" thickBot="1" x14ac:dyDescent="0.3">
      <c r="A7" s="309"/>
      <c r="B7" s="310"/>
      <c r="C7" s="314"/>
      <c r="D7" s="314"/>
      <c r="E7" s="314"/>
      <c r="F7" s="313"/>
      <c r="G7" s="313"/>
      <c r="H7" s="313"/>
      <c r="I7" s="314"/>
      <c r="J7" s="314"/>
      <c r="K7" s="308">
        <v>17</v>
      </c>
      <c r="L7" s="308">
        <v>22</v>
      </c>
      <c r="M7" s="308"/>
      <c r="N7" s="308">
        <v>16</v>
      </c>
      <c r="O7" s="308">
        <v>21</v>
      </c>
      <c r="P7" s="308" t="s">
        <v>27</v>
      </c>
      <c r="Q7" s="308"/>
      <c r="R7" s="308" t="s">
        <v>144</v>
      </c>
      <c r="S7" s="308" t="s">
        <v>28</v>
      </c>
      <c r="T7" s="308" t="s">
        <v>154</v>
      </c>
      <c r="U7" s="308"/>
      <c r="V7" s="308">
        <v>17</v>
      </c>
      <c r="W7" s="308" t="s">
        <v>29</v>
      </c>
      <c r="X7" s="308"/>
      <c r="Y7" s="308" t="s">
        <v>155</v>
      </c>
      <c r="Z7" s="308"/>
      <c r="AA7" s="41"/>
    </row>
    <row r="8" spans="1:27" ht="18" customHeight="1" thickBot="1" x14ac:dyDescent="0.3">
      <c r="A8" s="309"/>
      <c r="B8" s="310"/>
      <c r="C8" s="314"/>
      <c r="D8" s="314"/>
      <c r="E8" s="314"/>
      <c r="F8" s="313"/>
      <c r="G8" s="313"/>
      <c r="H8" s="313"/>
      <c r="I8" s="314"/>
      <c r="J8" s="314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41"/>
    </row>
    <row r="9" spans="1:27" ht="15.75" thickBot="1" x14ac:dyDescent="0.3">
      <c r="A9" s="44">
        <v>1</v>
      </c>
      <c r="B9" s="44">
        <v>2</v>
      </c>
      <c r="C9" s="44">
        <v>3</v>
      </c>
      <c r="D9" s="44">
        <v>4</v>
      </c>
      <c r="E9" s="44">
        <v>5</v>
      </c>
      <c r="F9" s="44">
        <v>6</v>
      </c>
      <c r="G9" s="44">
        <v>7</v>
      </c>
      <c r="H9" s="44">
        <v>8</v>
      </c>
      <c r="I9" s="44">
        <v>10</v>
      </c>
      <c r="J9" s="155">
        <v>11</v>
      </c>
      <c r="K9" s="240">
        <v>12</v>
      </c>
      <c r="L9" s="241">
        <v>13</v>
      </c>
      <c r="M9" s="242">
        <v>14</v>
      </c>
      <c r="N9" s="156">
        <v>15</v>
      </c>
      <c r="O9" s="44">
        <v>16</v>
      </c>
      <c r="P9" s="44">
        <v>17</v>
      </c>
      <c r="Q9" s="44">
        <v>18</v>
      </c>
      <c r="R9" s="44">
        <v>19</v>
      </c>
      <c r="S9" s="44">
        <v>20</v>
      </c>
      <c r="T9" s="44">
        <v>21</v>
      </c>
      <c r="U9" s="44">
        <v>22</v>
      </c>
      <c r="V9" s="44">
        <v>23</v>
      </c>
      <c r="W9" s="44">
        <v>24</v>
      </c>
      <c r="X9" s="44">
        <v>25</v>
      </c>
      <c r="Y9" s="44">
        <v>26</v>
      </c>
      <c r="Z9" s="44">
        <v>27</v>
      </c>
      <c r="AA9" s="41"/>
    </row>
    <row r="10" spans="1:27" ht="28.5" customHeight="1" thickBot="1" x14ac:dyDescent="0.3">
      <c r="A10" s="144"/>
      <c r="B10" s="182" t="s">
        <v>127</v>
      </c>
      <c r="C10" s="316"/>
      <c r="D10" s="317"/>
      <c r="E10" s="318"/>
      <c r="F10" s="145">
        <f t="shared" ref="F10:M10" si="0">F11+F22</f>
        <v>2106</v>
      </c>
      <c r="G10" s="145">
        <f t="shared" si="0"/>
        <v>702</v>
      </c>
      <c r="H10" s="145">
        <f t="shared" si="0"/>
        <v>1404</v>
      </c>
      <c r="I10" s="175">
        <f t="shared" si="0"/>
        <v>628.90000000000009</v>
      </c>
      <c r="J10" s="181">
        <f t="shared" si="0"/>
        <v>0</v>
      </c>
      <c r="K10" s="180">
        <f t="shared" si="0"/>
        <v>612</v>
      </c>
      <c r="L10" s="175">
        <f t="shared" si="0"/>
        <v>792</v>
      </c>
      <c r="M10" s="181">
        <f t="shared" si="0"/>
        <v>1404</v>
      </c>
      <c r="N10" s="20">
        <f t="shared" ref="N10:Z10" si="1">N21+N11</f>
        <v>0</v>
      </c>
      <c r="O10" s="21">
        <f t="shared" si="1"/>
        <v>0</v>
      </c>
      <c r="P10" s="25">
        <f t="shared" si="1"/>
        <v>0</v>
      </c>
      <c r="Q10" s="24">
        <f t="shared" si="1"/>
        <v>0</v>
      </c>
      <c r="R10" s="20">
        <f t="shared" si="1"/>
        <v>0</v>
      </c>
      <c r="S10" s="21">
        <f t="shared" si="1"/>
        <v>0</v>
      </c>
      <c r="T10" s="21">
        <f t="shared" si="1"/>
        <v>0</v>
      </c>
      <c r="U10" s="25">
        <f t="shared" si="1"/>
        <v>0</v>
      </c>
      <c r="V10" s="23">
        <f t="shared" si="1"/>
        <v>0</v>
      </c>
      <c r="W10" s="21">
        <f t="shared" si="1"/>
        <v>0</v>
      </c>
      <c r="X10" s="21">
        <f t="shared" si="1"/>
        <v>0</v>
      </c>
      <c r="Y10" s="21">
        <f t="shared" si="1"/>
        <v>0</v>
      </c>
      <c r="Z10" s="22">
        <f t="shared" si="1"/>
        <v>0</v>
      </c>
      <c r="AA10" s="41"/>
    </row>
    <row r="11" spans="1:27" ht="15" customHeight="1" x14ac:dyDescent="0.25">
      <c r="A11" s="189" t="s">
        <v>128</v>
      </c>
      <c r="B11" s="183" t="s">
        <v>30</v>
      </c>
      <c r="C11" s="319"/>
      <c r="D11" s="320"/>
      <c r="E11" s="321"/>
      <c r="F11" s="177">
        <f t="shared" ref="F11:M11" si="2">SUM(F12:F21)</f>
        <v>1396.5</v>
      </c>
      <c r="G11" s="177">
        <f t="shared" si="2"/>
        <v>465.5</v>
      </c>
      <c r="H11" s="177">
        <f t="shared" si="2"/>
        <v>931</v>
      </c>
      <c r="I11" s="178">
        <f t="shared" si="2"/>
        <v>388.90000000000003</v>
      </c>
      <c r="J11" s="179">
        <f t="shared" si="2"/>
        <v>0</v>
      </c>
      <c r="K11" s="237">
        <f t="shared" si="2"/>
        <v>425</v>
      </c>
      <c r="L11" s="238">
        <f t="shared" si="2"/>
        <v>506</v>
      </c>
      <c r="M11" s="239">
        <f t="shared" si="2"/>
        <v>931</v>
      </c>
      <c r="N11" s="204"/>
      <c r="O11" s="205"/>
      <c r="P11" s="205"/>
      <c r="Q11" s="210"/>
      <c r="R11" s="204"/>
      <c r="S11" s="205"/>
      <c r="T11" s="205"/>
      <c r="U11" s="210"/>
      <c r="V11" s="204"/>
      <c r="W11" s="205"/>
      <c r="X11" s="205"/>
      <c r="Y11" s="205"/>
      <c r="Z11" s="210"/>
      <c r="AA11" s="41"/>
    </row>
    <row r="12" spans="1:27" ht="13.5" customHeight="1" x14ac:dyDescent="0.25">
      <c r="A12" s="190" t="s">
        <v>129</v>
      </c>
      <c r="B12" s="184" t="s">
        <v>153</v>
      </c>
      <c r="C12" s="157">
        <v>2</v>
      </c>
      <c r="D12" s="149"/>
      <c r="E12" s="151"/>
      <c r="F12" s="160">
        <f t="shared" ref="F12:F25" si="3">H12+G12</f>
        <v>292.5</v>
      </c>
      <c r="G12" s="160">
        <f t="shared" ref="G12:G25" si="4">H12/2</f>
        <v>97.5</v>
      </c>
      <c r="H12" s="162">
        <f t="shared" ref="H12:H21" si="5">K12+L12</f>
        <v>195</v>
      </c>
      <c r="I12" s="150">
        <f>H12/100*30</f>
        <v>58.5</v>
      </c>
      <c r="J12" s="151"/>
      <c r="K12" s="157">
        <v>85</v>
      </c>
      <c r="L12" s="149">
        <v>110</v>
      </c>
      <c r="M12" s="151">
        <f t="shared" ref="M12:M21" si="6">K12+L12</f>
        <v>195</v>
      </c>
      <c r="N12" s="206"/>
      <c r="O12" s="207"/>
      <c r="P12" s="207"/>
      <c r="Q12" s="101"/>
      <c r="R12" s="51"/>
      <c r="S12" s="52"/>
      <c r="T12" s="52"/>
      <c r="U12" s="71"/>
      <c r="V12" s="51"/>
      <c r="W12" s="52"/>
      <c r="X12" s="52"/>
      <c r="Y12" s="52"/>
      <c r="Z12" s="71"/>
      <c r="AA12" s="41"/>
    </row>
    <row r="13" spans="1:27" ht="15" customHeight="1" x14ac:dyDescent="0.25">
      <c r="A13" s="190" t="s">
        <v>130</v>
      </c>
      <c r="B13" s="184" t="s">
        <v>31</v>
      </c>
      <c r="C13" s="158"/>
      <c r="D13" s="149"/>
      <c r="E13" s="151">
        <v>2</v>
      </c>
      <c r="F13" s="160">
        <f t="shared" si="3"/>
        <v>175.5</v>
      </c>
      <c r="G13" s="160">
        <f t="shared" si="4"/>
        <v>58.5</v>
      </c>
      <c r="H13" s="162">
        <f t="shared" si="5"/>
        <v>117</v>
      </c>
      <c r="I13" s="150">
        <v>117</v>
      </c>
      <c r="J13" s="151"/>
      <c r="K13" s="157">
        <v>51</v>
      </c>
      <c r="L13" s="149">
        <v>66</v>
      </c>
      <c r="M13" s="151">
        <f t="shared" si="6"/>
        <v>117</v>
      </c>
      <c r="N13" s="206"/>
      <c r="O13" s="207"/>
      <c r="P13" s="207"/>
      <c r="Q13" s="101"/>
      <c r="R13" s="51"/>
      <c r="S13" s="52"/>
      <c r="T13" s="52"/>
      <c r="U13" s="71"/>
      <c r="V13" s="51"/>
      <c r="W13" s="52"/>
      <c r="X13" s="52"/>
      <c r="Y13" s="52"/>
      <c r="Z13" s="71"/>
      <c r="AA13" s="41"/>
    </row>
    <row r="14" spans="1:27" ht="13.5" customHeight="1" x14ac:dyDescent="0.25">
      <c r="A14" s="190" t="s">
        <v>131</v>
      </c>
      <c r="B14" s="184" t="s">
        <v>32</v>
      </c>
      <c r="C14" s="158"/>
      <c r="D14" s="149"/>
      <c r="E14" s="151">
        <v>2</v>
      </c>
      <c r="F14" s="160">
        <f t="shared" si="3"/>
        <v>175.5</v>
      </c>
      <c r="G14" s="160">
        <f t="shared" si="4"/>
        <v>58.5</v>
      </c>
      <c r="H14" s="162">
        <f t="shared" si="5"/>
        <v>117</v>
      </c>
      <c r="I14" s="150">
        <f>H14/100*20</f>
        <v>23.4</v>
      </c>
      <c r="J14" s="151"/>
      <c r="K14" s="157">
        <v>51</v>
      </c>
      <c r="L14" s="149">
        <v>66</v>
      </c>
      <c r="M14" s="151">
        <f t="shared" si="6"/>
        <v>117</v>
      </c>
      <c r="N14" s="206"/>
      <c r="O14" s="207"/>
      <c r="P14" s="207"/>
      <c r="Q14" s="101"/>
      <c r="R14" s="51"/>
      <c r="S14" s="52"/>
      <c r="T14" s="52"/>
      <c r="U14" s="71"/>
      <c r="V14" s="51"/>
      <c r="W14" s="52"/>
      <c r="X14" s="52"/>
      <c r="Y14" s="52"/>
      <c r="Z14" s="71"/>
      <c r="AA14" s="41"/>
    </row>
    <row r="15" spans="1:27" ht="13.5" customHeight="1" x14ac:dyDescent="0.25">
      <c r="A15" s="190" t="s">
        <v>132</v>
      </c>
      <c r="B15" s="184" t="s">
        <v>35</v>
      </c>
      <c r="C15" s="158"/>
      <c r="D15" s="149"/>
      <c r="E15" s="151">
        <v>2</v>
      </c>
      <c r="F15" s="160">
        <f t="shared" si="3"/>
        <v>175.5</v>
      </c>
      <c r="G15" s="160">
        <f t="shared" si="4"/>
        <v>58.5</v>
      </c>
      <c r="H15" s="162">
        <f t="shared" si="5"/>
        <v>117</v>
      </c>
      <c r="I15" s="150">
        <v>113</v>
      </c>
      <c r="J15" s="151"/>
      <c r="K15" s="157">
        <v>51</v>
      </c>
      <c r="L15" s="149">
        <v>66</v>
      </c>
      <c r="M15" s="151">
        <f t="shared" si="6"/>
        <v>117</v>
      </c>
      <c r="N15" s="206"/>
      <c r="O15" s="207"/>
      <c r="P15" s="207"/>
      <c r="Q15" s="101"/>
      <c r="R15" s="51"/>
      <c r="S15" s="52"/>
      <c r="T15" s="52"/>
      <c r="U15" s="71"/>
      <c r="V15" s="51"/>
      <c r="W15" s="52"/>
      <c r="X15" s="52"/>
      <c r="Y15" s="52"/>
      <c r="Z15" s="71"/>
      <c r="AA15" s="41"/>
    </row>
    <row r="16" spans="1:27" ht="18" customHeight="1" x14ac:dyDescent="0.25">
      <c r="A16" s="190" t="s">
        <v>133</v>
      </c>
      <c r="B16" s="184" t="s">
        <v>36</v>
      </c>
      <c r="C16" s="158"/>
      <c r="D16" s="149"/>
      <c r="E16" s="151">
        <v>2</v>
      </c>
      <c r="F16" s="160">
        <f t="shared" si="3"/>
        <v>109.5</v>
      </c>
      <c r="G16" s="160">
        <f t="shared" si="4"/>
        <v>36.5</v>
      </c>
      <c r="H16" s="162">
        <f t="shared" si="5"/>
        <v>73</v>
      </c>
      <c r="I16" s="150">
        <f t="shared" ref="I16:I21" si="7">H16/100*20</f>
        <v>14.6</v>
      </c>
      <c r="J16" s="151"/>
      <c r="K16" s="157">
        <v>51</v>
      </c>
      <c r="L16" s="149">
        <v>22</v>
      </c>
      <c r="M16" s="151">
        <f t="shared" si="6"/>
        <v>73</v>
      </c>
      <c r="N16" s="206"/>
      <c r="O16" s="207"/>
      <c r="P16" s="207"/>
      <c r="Q16" s="101"/>
      <c r="R16" s="51"/>
      <c r="S16" s="52"/>
      <c r="T16" s="52"/>
      <c r="U16" s="71"/>
      <c r="V16" s="51"/>
      <c r="W16" s="52"/>
      <c r="X16" s="52"/>
      <c r="Y16" s="52"/>
      <c r="Z16" s="71"/>
      <c r="AA16" s="41"/>
    </row>
    <row r="17" spans="1:27" ht="17.25" customHeight="1" x14ac:dyDescent="0.25">
      <c r="A17" s="190" t="s">
        <v>134</v>
      </c>
      <c r="B17" s="184" t="s">
        <v>33</v>
      </c>
      <c r="C17" s="158"/>
      <c r="D17" s="149"/>
      <c r="E17" s="151">
        <v>2</v>
      </c>
      <c r="F17" s="160">
        <f t="shared" si="3"/>
        <v>117</v>
      </c>
      <c r="G17" s="160">
        <f t="shared" si="4"/>
        <v>39</v>
      </c>
      <c r="H17" s="162">
        <f t="shared" si="5"/>
        <v>78</v>
      </c>
      <c r="I17" s="150">
        <f t="shared" si="7"/>
        <v>15.600000000000001</v>
      </c>
      <c r="J17" s="151"/>
      <c r="K17" s="157">
        <v>34</v>
      </c>
      <c r="L17" s="149">
        <v>44</v>
      </c>
      <c r="M17" s="151">
        <f t="shared" si="6"/>
        <v>78</v>
      </c>
      <c r="N17" s="206"/>
      <c r="O17" s="207"/>
      <c r="P17" s="207"/>
      <c r="Q17" s="101"/>
      <c r="R17" s="51"/>
      <c r="S17" s="52"/>
      <c r="T17" s="52"/>
      <c r="U17" s="71"/>
      <c r="V17" s="51"/>
      <c r="W17" s="52"/>
      <c r="X17" s="52"/>
      <c r="Y17" s="52"/>
      <c r="Z17" s="71"/>
      <c r="AA17" s="41"/>
    </row>
    <row r="18" spans="1:27" ht="26.25" customHeight="1" x14ac:dyDescent="0.25">
      <c r="A18" s="190" t="s">
        <v>135</v>
      </c>
      <c r="B18" s="297" t="s">
        <v>159</v>
      </c>
      <c r="C18" s="158"/>
      <c r="D18" s="149"/>
      <c r="E18" s="151">
        <v>2</v>
      </c>
      <c r="F18" s="160">
        <f t="shared" si="3"/>
        <v>175.5</v>
      </c>
      <c r="G18" s="160">
        <f t="shared" si="4"/>
        <v>58.5</v>
      </c>
      <c r="H18" s="162">
        <f t="shared" si="5"/>
        <v>117</v>
      </c>
      <c r="I18" s="150">
        <f t="shared" si="7"/>
        <v>23.4</v>
      </c>
      <c r="J18" s="151"/>
      <c r="K18" s="157">
        <v>51</v>
      </c>
      <c r="L18" s="149">
        <v>66</v>
      </c>
      <c r="M18" s="151">
        <f t="shared" si="6"/>
        <v>117</v>
      </c>
      <c r="N18" s="206"/>
      <c r="O18" s="207"/>
      <c r="P18" s="207"/>
      <c r="Q18" s="101"/>
      <c r="R18" s="51"/>
      <c r="S18" s="52"/>
      <c r="T18" s="52"/>
      <c r="U18" s="71"/>
      <c r="V18" s="51"/>
      <c r="W18" s="52"/>
      <c r="X18" s="52"/>
      <c r="Y18" s="52"/>
      <c r="Z18" s="71"/>
      <c r="AA18" s="41"/>
    </row>
    <row r="19" spans="1:27" ht="12.75" customHeight="1" x14ac:dyDescent="0.25">
      <c r="A19" s="190" t="s">
        <v>136</v>
      </c>
      <c r="B19" s="184" t="s">
        <v>34</v>
      </c>
      <c r="C19" s="158"/>
      <c r="D19" s="149"/>
      <c r="E19" s="151">
        <v>2</v>
      </c>
      <c r="F19" s="160">
        <f t="shared" si="3"/>
        <v>58.5</v>
      </c>
      <c r="G19" s="160">
        <f t="shared" si="4"/>
        <v>19.5</v>
      </c>
      <c r="H19" s="162">
        <f t="shared" si="5"/>
        <v>39</v>
      </c>
      <c r="I19" s="150">
        <f t="shared" si="7"/>
        <v>7.8000000000000007</v>
      </c>
      <c r="J19" s="151"/>
      <c r="K19" s="157">
        <v>17</v>
      </c>
      <c r="L19" s="149">
        <v>22</v>
      </c>
      <c r="M19" s="151">
        <f t="shared" si="6"/>
        <v>39</v>
      </c>
      <c r="N19" s="206"/>
      <c r="O19" s="207"/>
      <c r="P19" s="207"/>
      <c r="Q19" s="101"/>
      <c r="R19" s="51"/>
      <c r="S19" s="52"/>
      <c r="T19" s="52"/>
      <c r="U19" s="71"/>
      <c r="V19" s="51"/>
      <c r="W19" s="52"/>
      <c r="X19" s="52"/>
      <c r="Y19" s="52"/>
      <c r="Z19" s="71"/>
      <c r="AA19" s="41"/>
    </row>
    <row r="20" spans="1:27" ht="15" customHeight="1" x14ac:dyDescent="0.25">
      <c r="A20" s="190" t="s">
        <v>137</v>
      </c>
      <c r="B20" s="184" t="s">
        <v>138</v>
      </c>
      <c r="C20" s="158"/>
      <c r="D20" s="149"/>
      <c r="E20" s="151">
        <v>2</v>
      </c>
      <c r="F20" s="160">
        <f t="shared" si="3"/>
        <v>58.5</v>
      </c>
      <c r="G20" s="160">
        <f t="shared" si="4"/>
        <v>19.5</v>
      </c>
      <c r="H20" s="162">
        <f t="shared" si="5"/>
        <v>39</v>
      </c>
      <c r="I20" s="150">
        <f t="shared" si="7"/>
        <v>7.8000000000000007</v>
      </c>
      <c r="J20" s="151"/>
      <c r="K20" s="157">
        <v>17</v>
      </c>
      <c r="L20" s="149">
        <v>22</v>
      </c>
      <c r="M20" s="151">
        <f t="shared" si="6"/>
        <v>39</v>
      </c>
      <c r="N20" s="206"/>
      <c r="O20" s="207"/>
      <c r="P20" s="207"/>
      <c r="Q20" s="101"/>
      <c r="R20" s="51"/>
      <c r="S20" s="52"/>
      <c r="T20" s="52"/>
      <c r="U20" s="71"/>
      <c r="V20" s="51"/>
      <c r="W20" s="52"/>
      <c r="X20" s="52"/>
      <c r="Y20" s="52"/>
      <c r="Z20" s="71"/>
      <c r="AA20" s="41"/>
    </row>
    <row r="21" spans="1:27" ht="13.5" customHeight="1" thickBot="1" x14ac:dyDescent="0.3">
      <c r="A21" s="191" t="s">
        <v>139</v>
      </c>
      <c r="B21" s="185" t="s">
        <v>140</v>
      </c>
      <c r="C21" s="164"/>
      <c r="D21" s="165"/>
      <c r="E21" s="166">
        <v>2</v>
      </c>
      <c r="F21" s="167">
        <f t="shared" si="3"/>
        <v>58.5</v>
      </c>
      <c r="G21" s="167">
        <f t="shared" si="4"/>
        <v>19.5</v>
      </c>
      <c r="H21" s="168">
        <f t="shared" si="5"/>
        <v>39</v>
      </c>
      <c r="I21" s="150">
        <f t="shared" si="7"/>
        <v>7.8000000000000007</v>
      </c>
      <c r="J21" s="166"/>
      <c r="K21" s="159">
        <v>17</v>
      </c>
      <c r="L21" s="152">
        <v>22</v>
      </c>
      <c r="M21" s="154">
        <f t="shared" si="6"/>
        <v>39</v>
      </c>
      <c r="N21" s="208"/>
      <c r="O21" s="209"/>
      <c r="P21" s="209"/>
      <c r="Q21" s="211"/>
      <c r="R21" s="208"/>
      <c r="S21" s="209"/>
      <c r="T21" s="209"/>
      <c r="U21" s="211"/>
      <c r="V21" s="208"/>
      <c r="W21" s="209"/>
      <c r="X21" s="209"/>
      <c r="Y21" s="209"/>
      <c r="Z21" s="211"/>
      <c r="AA21" s="41"/>
    </row>
    <row r="22" spans="1:27" ht="22.5" customHeight="1" thickBot="1" x14ac:dyDescent="0.3">
      <c r="A22" s="146"/>
      <c r="B22" s="186" t="s">
        <v>37</v>
      </c>
      <c r="C22" s="322"/>
      <c r="D22" s="323"/>
      <c r="E22" s="324"/>
      <c r="F22" s="145">
        <f t="shared" si="3"/>
        <v>709.5</v>
      </c>
      <c r="G22" s="147">
        <f t="shared" si="4"/>
        <v>236.5</v>
      </c>
      <c r="H22" s="148">
        <f t="shared" ref="H22:M22" si="8">H23+H24+H25</f>
        <v>473</v>
      </c>
      <c r="I22" s="175">
        <f t="shared" si="8"/>
        <v>240</v>
      </c>
      <c r="J22" s="176">
        <f t="shared" si="8"/>
        <v>0</v>
      </c>
      <c r="K22" s="201">
        <f t="shared" si="8"/>
        <v>187</v>
      </c>
      <c r="L22" s="202">
        <f t="shared" si="8"/>
        <v>286</v>
      </c>
      <c r="M22" s="203">
        <f t="shared" si="8"/>
        <v>473</v>
      </c>
      <c r="N22" s="218"/>
      <c r="O22" s="219"/>
      <c r="P22" s="219"/>
      <c r="Q22" s="220"/>
      <c r="R22" s="197"/>
      <c r="S22" s="198"/>
      <c r="T22" s="198"/>
      <c r="U22" s="199"/>
      <c r="V22" s="197"/>
      <c r="W22" s="198"/>
      <c r="X22" s="198"/>
      <c r="Y22" s="198"/>
      <c r="Z22" s="199"/>
      <c r="AA22" s="41"/>
    </row>
    <row r="23" spans="1:27" ht="17.25" customHeight="1" x14ac:dyDescent="0.25">
      <c r="A23" s="189" t="s">
        <v>141</v>
      </c>
      <c r="B23" s="187" t="s">
        <v>38</v>
      </c>
      <c r="C23" s="169">
        <v>2</v>
      </c>
      <c r="D23" s="170"/>
      <c r="E23" s="171"/>
      <c r="F23" s="172">
        <f t="shared" si="3"/>
        <v>351</v>
      </c>
      <c r="G23" s="172">
        <f t="shared" si="4"/>
        <v>117</v>
      </c>
      <c r="H23" s="173">
        <f>K23+L23</f>
        <v>234</v>
      </c>
      <c r="I23" s="174">
        <v>134</v>
      </c>
      <c r="J23" s="171"/>
      <c r="K23" s="243">
        <v>102</v>
      </c>
      <c r="L23" s="244">
        <v>132</v>
      </c>
      <c r="M23" s="245">
        <f>K23+L23</f>
        <v>234</v>
      </c>
      <c r="N23" s="27"/>
      <c r="O23" s="49"/>
      <c r="P23" s="49"/>
      <c r="Q23" s="28"/>
      <c r="R23" s="50"/>
      <c r="S23" s="33"/>
      <c r="T23" s="33"/>
      <c r="U23" s="67"/>
      <c r="V23" s="50"/>
      <c r="W23" s="33"/>
      <c r="X23" s="33"/>
      <c r="Y23" s="33"/>
      <c r="Z23" s="67"/>
      <c r="AA23" s="41"/>
    </row>
    <row r="24" spans="1:27" ht="17.25" customHeight="1" x14ac:dyDescent="0.25">
      <c r="A24" s="190" t="s">
        <v>142</v>
      </c>
      <c r="B24" s="184" t="s">
        <v>39</v>
      </c>
      <c r="C24" s="157"/>
      <c r="D24" s="149"/>
      <c r="E24" s="151">
        <v>2</v>
      </c>
      <c r="F24" s="160">
        <f t="shared" si="3"/>
        <v>150</v>
      </c>
      <c r="G24" s="160">
        <f t="shared" si="4"/>
        <v>50</v>
      </c>
      <c r="H24" s="162">
        <f>K24+L24</f>
        <v>100</v>
      </c>
      <c r="I24" s="150">
        <v>66</v>
      </c>
      <c r="J24" s="151"/>
      <c r="K24" s="157">
        <v>34</v>
      </c>
      <c r="L24" s="149">
        <v>66</v>
      </c>
      <c r="M24" s="151">
        <f>K24+L24</f>
        <v>100</v>
      </c>
      <c r="N24" s="206"/>
      <c r="O24" s="207"/>
      <c r="P24" s="207"/>
      <c r="Q24" s="101"/>
      <c r="R24" s="51"/>
      <c r="S24" s="52"/>
      <c r="T24" s="52"/>
      <c r="U24" s="71"/>
      <c r="V24" s="51"/>
      <c r="W24" s="52"/>
      <c r="X24" s="52"/>
      <c r="Y24" s="52"/>
      <c r="Z24" s="71"/>
      <c r="AA24" s="41"/>
    </row>
    <row r="25" spans="1:27" ht="17.25" customHeight="1" thickBot="1" x14ac:dyDescent="0.3">
      <c r="A25" s="192" t="s">
        <v>143</v>
      </c>
      <c r="B25" s="188" t="s">
        <v>40</v>
      </c>
      <c r="C25" s="159">
        <v>2</v>
      </c>
      <c r="D25" s="152"/>
      <c r="E25" s="154"/>
      <c r="F25" s="161">
        <f t="shared" si="3"/>
        <v>208.5</v>
      </c>
      <c r="G25" s="161">
        <f t="shared" si="4"/>
        <v>69.5</v>
      </c>
      <c r="H25" s="163">
        <f>K25+L25</f>
        <v>139</v>
      </c>
      <c r="I25" s="153">
        <v>40</v>
      </c>
      <c r="J25" s="154"/>
      <c r="K25" s="159">
        <v>51</v>
      </c>
      <c r="L25" s="152">
        <v>88</v>
      </c>
      <c r="M25" s="154">
        <f>K25+L25</f>
        <v>139</v>
      </c>
      <c r="N25" s="215"/>
      <c r="O25" s="216"/>
      <c r="P25" s="216"/>
      <c r="Q25" s="217"/>
      <c r="R25" s="53"/>
      <c r="S25" s="54"/>
      <c r="T25" s="54"/>
      <c r="U25" s="73"/>
      <c r="V25" s="53"/>
      <c r="W25" s="54"/>
      <c r="X25" s="54"/>
      <c r="Y25" s="54"/>
      <c r="Z25" s="73"/>
      <c r="AA25" s="41"/>
    </row>
    <row r="26" spans="1:27" ht="36.75" customHeight="1" thickBot="1" x14ac:dyDescent="0.3">
      <c r="A26" s="58" t="s">
        <v>41</v>
      </c>
      <c r="B26" s="59" t="s">
        <v>42</v>
      </c>
      <c r="C26" s="60"/>
      <c r="D26" s="61"/>
      <c r="E26" s="62"/>
      <c r="F26" s="24">
        <f>SUM(F27:F30)</f>
        <v>642</v>
      </c>
      <c r="G26" s="24">
        <f t="shared" ref="G26:G30" si="9">H26/2</f>
        <v>214</v>
      </c>
      <c r="H26" s="24">
        <f t="shared" ref="H26:Y26" si="10">SUM(H27:H30)</f>
        <v>428</v>
      </c>
      <c r="I26" s="21">
        <f t="shared" si="10"/>
        <v>340</v>
      </c>
      <c r="J26" s="22">
        <f t="shared" si="10"/>
        <v>0</v>
      </c>
      <c r="K26" s="212">
        <f t="shared" si="10"/>
        <v>0</v>
      </c>
      <c r="L26" s="213">
        <f t="shared" si="10"/>
        <v>0</v>
      </c>
      <c r="M26" s="214">
        <f t="shared" si="10"/>
        <v>0</v>
      </c>
      <c r="N26" s="212">
        <f t="shared" si="10"/>
        <v>112</v>
      </c>
      <c r="O26" s="213">
        <f t="shared" si="10"/>
        <v>84</v>
      </c>
      <c r="P26" s="213">
        <f t="shared" si="10"/>
        <v>0</v>
      </c>
      <c r="Q26" s="214">
        <f t="shared" si="10"/>
        <v>196</v>
      </c>
      <c r="R26" s="212">
        <f t="shared" si="10"/>
        <v>52</v>
      </c>
      <c r="S26" s="213">
        <f t="shared" si="10"/>
        <v>112</v>
      </c>
      <c r="T26" s="213">
        <f t="shared" si="10"/>
        <v>0</v>
      </c>
      <c r="U26" s="214">
        <f t="shared" si="10"/>
        <v>164</v>
      </c>
      <c r="V26" s="212">
        <f t="shared" si="10"/>
        <v>68</v>
      </c>
      <c r="W26" s="213">
        <f t="shared" si="10"/>
        <v>0</v>
      </c>
      <c r="X26" s="213">
        <f t="shared" si="10"/>
        <v>0</v>
      </c>
      <c r="Y26" s="213">
        <f t="shared" si="10"/>
        <v>0</v>
      </c>
      <c r="Z26" s="214">
        <f>Z27+Z28+Z29+Z30</f>
        <v>68</v>
      </c>
      <c r="AA26" s="41"/>
    </row>
    <row r="27" spans="1:27" ht="15.75" customHeight="1" x14ac:dyDescent="0.25">
      <c r="A27" s="63" t="s">
        <v>43</v>
      </c>
      <c r="B27" s="64" t="s">
        <v>44</v>
      </c>
      <c r="C27" s="65"/>
      <c r="D27" s="66"/>
      <c r="E27" s="30">
        <v>6</v>
      </c>
      <c r="F27" s="29">
        <f t="shared" ref="F27:F30" si="11">H27+G27</f>
        <v>72</v>
      </c>
      <c r="G27" s="29">
        <f t="shared" si="9"/>
        <v>24</v>
      </c>
      <c r="H27" s="29">
        <f>M27+Q27+U27+Z27</f>
        <v>48</v>
      </c>
      <c r="I27" s="33">
        <v>10</v>
      </c>
      <c r="J27" s="67"/>
      <c r="K27" s="50"/>
      <c r="L27" s="33"/>
      <c r="M27" s="67"/>
      <c r="N27" s="27"/>
      <c r="O27" s="49"/>
      <c r="P27" s="49"/>
      <c r="Q27" s="28"/>
      <c r="R27" s="27"/>
      <c r="S27" s="49">
        <v>48</v>
      </c>
      <c r="T27" s="49"/>
      <c r="U27" s="28">
        <f>R27+S27</f>
        <v>48</v>
      </c>
      <c r="V27" s="27"/>
      <c r="W27" s="49"/>
      <c r="X27" s="49"/>
      <c r="Y27" s="49"/>
      <c r="Z27" s="28">
        <f>V27+W27+X27</f>
        <v>0</v>
      </c>
      <c r="AA27" s="41"/>
    </row>
    <row r="28" spans="1:27" ht="15.75" customHeight="1" x14ac:dyDescent="0.25">
      <c r="A28" s="68" t="s">
        <v>45</v>
      </c>
      <c r="B28" s="69" t="s">
        <v>32</v>
      </c>
      <c r="C28" s="70">
        <v>3</v>
      </c>
      <c r="D28" s="4"/>
      <c r="E28" s="5"/>
      <c r="F28" s="1">
        <f t="shared" si="11"/>
        <v>72</v>
      </c>
      <c r="G28" s="1">
        <f t="shared" si="9"/>
        <v>24</v>
      </c>
      <c r="H28" s="1">
        <f>M28+Q28+U28+Z28</f>
        <v>48</v>
      </c>
      <c r="I28" s="34">
        <v>10</v>
      </c>
      <c r="J28" s="71"/>
      <c r="K28" s="51"/>
      <c r="L28" s="52"/>
      <c r="M28" s="71"/>
      <c r="N28" s="206">
        <v>48</v>
      </c>
      <c r="O28" s="207"/>
      <c r="P28" s="207"/>
      <c r="Q28" s="101">
        <f>N28+O28</f>
        <v>48</v>
      </c>
      <c r="R28" s="206"/>
      <c r="S28" s="207"/>
      <c r="T28" s="207"/>
      <c r="U28" s="101">
        <f>R28+S28</f>
        <v>0</v>
      </c>
      <c r="V28" s="206"/>
      <c r="W28" s="207"/>
      <c r="X28" s="207"/>
      <c r="Y28" s="207"/>
      <c r="Z28" s="101">
        <f>V28+W28+X28</f>
        <v>0</v>
      </c>
      <c r="AA28" s="41"/>
    </row>
    <row r="29" spans="1:27" ht="15.75" customHeight="1" x14ac:dyDescent="0.25">
      <c r="A29" s="68" t="s">
        <v>46</v>
      </c>
      <c r="B29" s="69" t="s">
        <v>31</v>
      </c>
      <c r="C29" s="70"/>
      <c r="D29" s="4" t="s">
        <v>47</v>
      </c>
      <c r="E29" s="5" t="s">
        <v>48</v>
      </c>
      <c r="F29" s="1">
        <f t="shared" si="11"/>
        <v>249</v>
      </c>
      <c r="G29" s="1">
        <f t="shared" si="9"/>
        <v>83</v>
      </c>
      <c r="H29" s="1">
        <f>M29+Q29+U29+Z29</f>
        <v>166</v>
      </c>
      <c r="I29" s="34">
        <v>166</v>
      </c>
      <c r="J29" s="71"/>
      <c r="K29" s="51"/>
      <c r="L29" s="52"/>
      <c r="M29" s="71"/>
      <c r="N29" s="206">
        <v>32</v>
      </c>
      <c r="O29" s="207">
        <v>42</v>
      </c>
      <c r="P29" s="207"/>
      <c r="Q29" s="101">
        <f>N29+O29</f>
        <v>74</v>
      </c>
      <c r="R29" s="206">
        <v>26</v>
      </c>
      <c r="S29" s="207">
        <v>32</v>
      </c>
      <c r="T29" s="207"/>
      <c r="U29" s="101">
        <f>R29+S29</f>
        <v>58</v>
      </c>
      <c r="V29" s="206">
        <v>34</v>
      </c>
      <c r="W29" s="207"/>
      <c r="X29" s="207"/>
      <c r="Y29" s="207"/>
      <c r="Z29" s="101">
        <f>V29+W29+X29</f>
        <v>34</v>
      </c>
      <c r="AA29" s="41"/>
    </row>
    <row r="30" spans="1:27" ht="15.75" customHeight="1" thickBot="1" x14ac:dyDescent="0.3">
      <c r="A30" s="68" t="s">
        <v>49</v>
      </c>
      <c r="B30" s="69" t="s">
        <v>35</v>
      </c>
      <c r="C30" s="72"/>
      <c r="D30" s="6" t="s">
        <v>47</v>
      </c>
      <c r="E30" s="7" t="s">
        <v>48</v>
      </c>
      <c r="F30" s="3">
        <f t="shared" si="11"/>
        <v>249</v>
      </c>
      <c r="G30" s="3">
        <f t="shared" si="9"/>
        <v>83</v>
      </c>
      <c r="H30" s="3">
        <f>M30+Q30+U30+Z30</f>
        <v>166</v>
      </c>
      <c r="I30" s="35">
        <v>154</v>
      </c>
      <c r="J30" s="73"/>
      <c r="K30" s="53"/>
      <c r="L30" s="54"/>
      <c r="M30" s="73"/>
      <c r="N30" s="215">
        <v>32</v>
      </c>
      <c r="O30" s="216">
        <v>42</v>
      </c>
      <c r="P30" s="216"/>
      <c r="Q30" s="217">
        <f>N30+O30</f>
        <v>74</v>
      </c>
      <c r="R30" s="215">
        <v>26</v>
      </c>
      <c r="S30" s="216">
        <v>32</v>
      </c>
      <c r="T30" s="216"/>
      <c r="U30" s="217">
        <f>R30+S30</f>
        <v>58</v>
      </c>
      <c r="V30" s="215">
        <v>34</v>
      </c>
      <c r="W30" s="216"/>
      <c r="X30" s="216"/>
      <c r="Y30" s="216"/>
      <c r="Z30" s="217">
        <f>V30+W30+X30</f>
        <v>34</v>
      </c>
      <c r="AA30" s="41"/>
    </row>
    <row r="31" spans="1:27" ht="27" customHeight="1" thickBot="1" x14ac:dyDescent="0.3">
      <c r="A31" s="74" t="s">
        <v>50</v>
      </c>
      <c r="B31" s="59" t="s">
        <v>51</v>
      </c>
      <c r="C31" s="75"/>
      <c r="D31" s="8"/>
      <c r="E31" s="9"/>
      <c r="F31" s="24">
        <f>SUM(F32:F34)</f>
        <v>261</v>
      </c>
      <c r="G31" s="24">
        <f t="shared" ref="G31:Z31" si="12">G32+G33+G34</f>
        <v>87</v>
      </c>
      <c r="H31" s="24">
        <f t="shared" si="12"/>
        <v>174</v>
      </c>
      <c r="I31" s="21">
        <f t="shared" si="12"/>
        <v>104</v>
      </c>
      <c r="J31" s="22">
        <f t="shared" si="12"/>
        <v>0</v>
      </c>
      <c r="K31" s="212">
        <f t="shared" si="12"/>
        <v>0</v>
      </c>
      <c r="L31" s="213">
        <f t="shared" si="12"/>
        <v>0</v>
      </c>
      <c r="M31" s="214">
        <f t="shared" si="12"/>
        <v>0</v>
      </c>
      <c r="N31" s="212">
        <f t="shared" si="12"/>
        <v>48</v>
      </c>
      <c r="O31" s="213">
        <f t="shared" si="12"/>
        <v>126</v>
      </c>
      <c r="P31" s="213">
        <f t="shared" si="12"/>
        <v>0</v>
      </c>
      <c r="Q31" s="214">
        <f t="shared" si="12"/>
        <v>174</v>
      </c>
      <c r="R31" s="212">
        <f t="shared" si="12"/>
        <v>0</v>
      </c>
      <c r="S31" s="213">
        <f t="shared" si="12"/>
        <v>0</v>
      </c>
      <c r="T31" s="213">
        <f t="shared" si="12"/>
        <v>0</v>
      </c>
      <c r="U31" s="214">
        <f t="shared" si="12"/>
        <v>0</v>
      </c>
      <c r="V31" s="212">
        <f t="shared" si="12"/>
        <v>0</v>
      </c>
      <c r="W31" s="213">
        <f t="shared" si="12"/>
        <v>0</v>
      </c>
      <c r="X31" s="213">
        <f t="shared" si="12"/>
        <v>0</v>
      </c>
      <c r="Y31" s="213">
        <f t="shared" si="12"/>
        <v>0</v>
      </c>
      <c r="Z31" s="214">
        <f t="shared" si="12"/>
        <v>0</v>
      </c>
      <c r="AA31" s="41"/>
    </row>
    <row r="32" spans="1:27" ht="16.5" customHeight="1" x14ac:dyDescent="0.25">
      <c r="A32" s="63" t="s">
        <v>52</v>
      </c>
      <c r="B32" s="64" t="s">
        <v>38</v>
      </c>
      <c r="C32" s="50"/>
      <c r="D32" s="66"/>
      <c r="E32" s="30">
        <v>4</v>
      </c>
      <c r="F32" s="29">
        <f t="shared" ref="F32:F53" si="13">H32+G32</f>
        <v>87</v>
      </c>
      <c r="G32" s="29">
        <f t="shared" ref="G32:G53" si="14">H32/2</f>
        <v>29</v>
      </c>
      <c r="H32" s="29">
        <f>Q32+U32+Z32</f>
        <v>58</v>
      </c>
      <c r="I32" s="33">
        <v>35</v>
      </c>
      <c r="J32" s="67"/>
      <c r="K32" s="50"/>
      <c r="L32" s="33"/>
      <c r="M32" s="67"/>
      <c r="N32" s="27">
        <v>16</v>
      </c>
      <c r="O32" s="49">
        <v>42</v>
      </c>
      <c r="P32" s="49"/>
      <c r="Q32" s="28">
        <f>N32+O32</f>
        <v>58</v>
      </c>
      <c r="R32" s="27"/>
      <c r="S32" s="49"/>
      <c r="T32" s="49"/>
      <c r="U32" s="28"/>
      <c r="V32" s="50"/>
      <c r="W32" s="33"/>
      <c r="X32" s="33"/>
      <c r="Y32" s="33"/>
      <c r="Z32" s="67"/>
      <c r="AA32" s="41"/>
    </row>
    <row r="33" spans="1:27" ht="16.5" customHeight="1" x14ac:dyDescent="0.25">
      <c r="A33" s="68" t="s">
        <v>53</v>
      </c>
      <c r="B33" s="69" t="s">
        <v>54</v>
      </c>
      <c r="C33" s="70"/>
      <c r="D33" s="4"/>
      <c r="E33" s="5">
        <v>4</v>
      </c>
      <c r="F33" s="1">
        <f t="shared" si="13"/>
        <v>111</v>
      </c>
      <c r="G33" s="1">
        <f t="shared" si="14"/>
        <v>37</v>
      </c>
      <c r="H33" s="1">
        <f>Q33+U33+Z33</f>
        <v>74</v>
      </c>
      <c r="I33" s="34">
        <v>44</v>
      </c>
      <c r="J33" s="71"/>
      <c r="K33" s="51"/>
      <c r="L33" s="52"/>
      <c r="M33" s="71"/>
      <c r="N33" s="206">
        <v>32</v>
      </c>
      <c r="O33" s="207">
        <v>42</v>
      </c>
      <c r="P33" s="207"/>
      <c r="Q33" s="101">
        <f>N33+O33</f>
        <v>74</v>
      </c>
      <c r="R33" s="206"/>
      <c r="S33" s="207"/>
      <c r="T33" s="207"/>
      <c r="U33" s="101"/>
      <c r="V33" s="51"/>
      <c r="W33" s="52"/>
      <c r="X33" s="52"/>
      <c r="Y33" s="52"/>
      <c r="Z33" s="71"/>
      <c r="AA33" s="41"/>
    </row>
    <row r="34" spans="1:27" ht="25.5" customHeight="1" thickBot="1" x14ac:dyDescent="0.3">
      <c r="A34" s="68" t="s">
        <v>55</v>
      </c>
      <c r="B34" s="76" t="s">
        <v>56</v>
      </c>
      <c r="C34" s="56"/>
      <c r="D34" s="57"/>
      <c r="E34" s="77">
        <v>4</v>
      </c>
      <c r="F34" s="3">
        <f t="shared" si="13"/>
        <v>63</v>
      </c>
      <c r="G34" s="3">
        <f t="shared" si="14"/>
        <v>21</v>
      </c>
      <c r="H34" s="3">
        <f>Q34+U34+Z34</f>
        <v>42</v>
      </c>
      <c r="I34" s="35">
        <v>25</v>
      </c>
      <c r="J34" s="73"/>
      <c r="K34" s="53"/>
      <c r="L34" s="54"/>
      <c r="M34" s="73"/>
      <c r="N34" s="215">
        <v>0</v>
      </c>
      <c r="O34" s="216">
        <v>42</v>
      </c>
      <c r="P34" s="216"/>
      <c r="Q34" s="217">
        <f>N34+O34</f>
        <v>42</v>
      </c>
      <c r="R34" s="215"/>
      <c r="S34" s="216"/>
      <c r="T34" s="216"/>
      <c r="U34" s="217"/>
      <c r="V34" s="53"/>
      <c r="W34" s="54"/>
      <c r="X34" s="54"/>
      <c r="Y34" s="54"/>
      <c r="Z34" s="73"/>
      <c r="AA34" s="41"/>
    </row>
    <row r="35" spans="1:27" ht="15.75" customHeight="1" thickBot="1" x14ac:dyDescent="0.3">
      <c r="A35" s="74" t="s">
        <v>57</v>
      </c>
      <c r="B35" s="59" t="s">
        <v>58</v>
      </c>
      <c r="C35" s="78"/>
      <c r="D35" s="36"/>
      <c r="E35" s="79"/>
      <c r="F35" s="24">
        <f>F36+F54+F46</f>
        <v>4515</v>
      </c>
      <c r="G35" s="24">
        <f t="shared" ref="G35:Z35" si="15">G36+G54+G46</f>
        <v>1193</v>
      </c>
      <c r="H35" s="24">
        <f t="shared" si="15"/>
        <v>3322</v>
      </c>
      <c r="I35" s="24">
        <f t="shared" si="15"/>
        <v>1150.2</v>
      </c>
      <c r="J35" s="24">
        <f t="shared" si="15"/>
        <v>40</v>
      </c>
      <c r="K35" s="212">
        <f t="shared" si="15"/>
        <v>0</v>
      </c>
      <c r="L35" s="213">
        <f t="shared" si="15"/>
        <v>0</v>
      </c>
      <c r="M35" s="214">
        <f t="shared" si="15"/>
        <v>0</v>
      </c>
      <c r="N35" s="212">
        <f t="shared" si="15"/>
        <v>416</v>
      </c>
      <c r="O35" s="213">
        <f t="shared" si="15"/>
        <v>546</v>
      </c>
      <c r="P35" s="213">
        <f t="shared" si="15"/>
        <v>108</v>
      </c>
      <c r="Q35" s="214">
        <f t="shared" si="15"/>
        <v>1070</v>
      </c>
      <c r="R35" s="212">
        <f t="shared" si="15"/>
        <v>524</v>
      </c>
      <c r="S35" s="213">
        <f t="shared" si="15"/>
        <v>572</v>
      </c>
      <c r="T35" s="213">
        <f t="shared" si="15"/>
        <v>144</v>
      </c>
      <c r="U35" s="214">
        <f t="shared" si="15"/>
        <v>1240</v>
      </c>
      <c r="V35" s="212">
        <f t="shared" si="15"/>
        <v>544</v>
      </c>
      <c r="W35" s="213">
        <f t="shared" si="15"/>
        <v>108</v>
      </c>
      <c r="X35" s="213">
        <f t="shared" si="15"/>
        <v>0</v>
      </c>
      <c r="Y35" s="213">
        <f t="shared" si="15"/>
        <v>360</v>
      </c>
      <c r="Z35" s="214">
        <f t="shared" si="15"/>
        <v>688</v>
      </c>
      <c r="AA35" s="41"/>
    </row>
    <row r="36" spans="1:27" ht="27" customHeight="1" thickBot="1" x14ac:dyDescent="0.3">
      <c r="A36" s="80" t="s">
        <v>59</v>
      </c>
      <c r="B36" s="81" t="s">
        <v>60</v>
      </c>
      <c r="C36" s="78"/>
      <c r="D36" s="36"/>
      <c r="E36" s="79"/>
      <c r="F36" s="32">
        <f>SUM(F37:F45)</f>
        <v>1099.5</v>
      </c>
      <c r="G36" s="32">
        <f t="shared" ref="G36:Z36" si="16">SUM(G37:G45)</f>
        <v>366.5</v>
      </c>
      <c r="H36" s="32">
        <f t="shared" si="16"/>
        <v>733</v>
      </c>
      <c r="I36" s="32">
        <f t="shared" si="16"/>
        <v>400</v>
      </c>
      <c r="J36" s="32">
        <f t="shared" si="16"/>
        <v>0</v>
      </c>
      <c r="K36" s="218">
        <f t="shared" si="16"/>
        <v>0</v>
      </c>
      <c r="L36" s="219">
        <f t="shared" si="16"/>
        <v>0</v>
      </c>
      <c r="M36" s="220">
        <f t="shared" si="16"/>
        <v>0</v>
      </c>
      <c r="N36" s="218">
        <f t="shared" si="16"/>
        <v>208</v>
      </c>
      <c r="O36" s="219">
        <f t="shared" si="16"/>
        <v>231</v>
      </c>
      <c r="P36" s="219">
        <f t="shared" si="16"/>
        <v>0</v>
      </c>
      <c r="Q36" s="220">
        <f t="shared" si="16"/>
        <v>439</v>
      </c>
      <c r="R36" s="218">
        <f t="shared" si="16"/>
        <v>65</v>
      </c>
      <c r="S36" s="219">
        <f t="shared" si="16"/>
        <v>144</v>
      </c>
      <c r="T36" s="219">
        <f t="shared" si="16"/>
        <v>0</v>
      </c>
      <c r="U36" s="220">
        <f t="shared" si="16"/>
        <v>209</v>
      </c>
      <c r="V36" s="218">
        <f t="shared" si="16"/>
        <v>85</v>
      </c>
      <c r="W36" s="219">
        <f t="shared" si="16"/>
        <v>0</v>
      </c>
      <c r="X36" s="219">
        <f t="shared" si="16"/>
        <v>0</v>
      </c>
      <c r="Y36" s="219">
        <f t="shared" si="16"/>
        <v>0</v>
      </c>
      <c r="Z36" s="220">
        <f t="shared" si="16"/>
        <v>85</v>
      </c>
      <c r="AA36" s="41"/>
    </row>
    <row r="37" spans="1:27" ht="18.600000000000001" customHeight="1" x14ac:dyDescent="0.25">
      <c r="A37" s="63" t="s">
        <v>61</v>
      </c>
      <c r="B37" s="82" t="s">
        <v>62</v>
      </c>
      <c r="C37" s="83"/>
      <c r="D37" s="84"/>
      <c r="E37" s="85">
        <v>6</v>
      </c>
      <c r="F37" s="31">
        <f t="shared" si="13"/>
        <v>198</v>
      </c>
      <c r="G37" s="31">
        <f t="shared" si="14"/>
        <v>66</v>
      </c>
      <c r="H37" s="31">
        <f t="shared" ref="H37:H53" si="17">Q37+U37+Z37</f>
        <v>132</v>
      </c>
      <c r="I37" s="10">
        <v>112</v>
      </c>
      <c r="J37" s="85"/>
      <c r="K37" s="50"/>
      <c r="L37" s="33"/>
      <c r="M37" s="67"/>
      <c r="N37" s="27">
        <v>32</v>
      </c>
      <c r="O37" s="49">
        <v>42</v>
      </c>
      <c r="P37" s="49"/>
      <c r="Q37" s="28">
        <f>N37+O37</f>
        <v>74</v>
      </c>
      <c r="R37" s="50">
        <v>26</v>
      </c>
      <c r="S37" s="33">
        <v>32</v>
      </c>
      <c r="T37" s="33"/>
      <c r="U37" s="67">
        <f>R37+S37</f>
        <v>58</v>
      </c>
      <c r="V37" s="50"/>
      <c r="W37" s="33"/>
      <c r="X37" s="33"/>
      <c r="Y37" s="33"/>
      <c r="Z37" s="67">
        <f t="shared" ref="Z37:Z53" si="18">V37+W37</f>
        <v>0</v>
      </c>
      <c r="AA37" s="41"/>
    </row>
    <row r="38" spans="1:27" ht="18.600000000000001" customHeight="1" x14ac:dyDescent="0.25">
      <c r="A38" s="68" t="s">
        <v>63</v>
      </c>
      <c r="B38" s="69" t="s">
        <v>64</v>
      </c>
      <c r="C38" s="46">
        <v>4</v>
      </c>
      <c r="D38" s="34"/>
      <c r="E38" s="71"/>
      <c r="F38" s="1">
        <f t="shared" si="13"/>
        <v>126</v>
      </c>
      <c r="G38" s="1">
        <f t="shared" si="14"/>
        <v>42</v>
      </c>
      <c r="H38" s="1">
        <f t="shared" si="17"/>
        <v>84</v>
      </c>
      <c r="I38" s="2">
        <v>44</v>
      </c>
      <c r="J38" s="71"/>
      <c r="K38" s="51"/>
      <c r="L38" s="52"/>
      <c r="M38" s="71"/>
      <c r="N38" s="206"/>
      <c r="O38" s="207">
        <v>84</v>
      </c>
      <c r="P38" s="207"/>
      <c r="Q38" s="101">
        <f>N38+O38</f>
        <v>84</v>
      </c>
      <c r="R38" s="51"/>
      <c r="S38" s="52"/>
      <c r="T38" s="52"/>
      <c r="U38" s="71"/>
      <c r="V38" s="51"/>
      <c r="W38" s="52"/>
      <c r="X38" s="52"/>
      <c r="Y38" s="52"/>
      <c r="Z38" s="71">
        <f t="shared" si="18"/>
        <v>0</v>
      </c>
      <c r="AA38" s="41"/>
    </row>
    <row r="39" spans="1:27" ht="18.600000000000001" customHeight="1" x14ac:dyDescent="0.25">
      <c r="A39" s="68" t="s">
        <v>65</v>
      </c>
      <c r="B39" s="69" t="s">
        <v>66</v>
      </c>
      <c r="C39" s="46">
        <v>4</v>
      </c>
      <c r="D39" s="34"/>
      <c r="E39" s="71"/>
      <c r="F39" s="1">
        <f t="shared" si="13"/>
        <v>127.5</v>
      </c>
      <c r="G39" s="1">
        <f t="shared" si="14"/>
        <v>42.5</v>
      </c>
      <c r="H39" s="1">
        <f t="shared" si="17"/>
        <v>85</v>
      </c>
      <c r="I39" s="2">
        <v>44</v>
      </c>
      <c r="J39" s="71"/>
      <c r="K39" s="51"/>
      <c r="L39" s="52"/>
      <c r="M39" s="71"/>
      <c r="N39" s="206">
        <v>64</v>
      </c>
      <c r="O39" s="207">
        <v>21</v>
      </c>
      <c r="P39" s="207"/>
      <c r="Q39" s="101">
        <f>N39+O39</f>
        <v>85</v>
      </c>
      <c r="R39" s="51"/>
      <c r="S39" s="52"/>
      <c r="T39" s="52"/>
      <c r="U39" s="71"/>
      <c r="V39" s="51"/>
      <c r="W39" s="52"/>
      <c r="X39" s="52"/>
      <c r="Y39" s="52"/>
      <c r="Z39" s="71">
        <f t="shared" si="18"/>
        <v>0</v>
      </c>
      <c r="AA39" s="41"/>
    </row>
    <row r="40" spans="1:27" ht="18.600000000000001" customHeight="1" x14ac:dyDescent="0.25">
      <c r="A40" s="68" t="s">
        <v>67</v>
      </c>
      <c r="B40" s="69" t="s">
        <v>68</v>
      </c>
      <c r="C40" s="46"/>
      <c r="D40" s="34"/>
      <c r="E40" s="270">
        <v>3.4</v>
      </c>
      <c r="F40" s="1">
        <f t="shared" si="13"/>
        <v>111</v>
      </c>
      <c r="G40" s="1">
        <f t="shared" si="14"/>
        <v>37</v>
      </c>
      <c r="H40" s="1">
        <f t="shared" si="17"/>
        <v>74</v>
      </c>
      <c r="I40" s="2">
        <v>14</v>
      </c>
      <c r="J40" s="71"/>
      <c r="K40" s="51"/>
      <c r="L40" s="52"/>
      <c r="M40" s="71"/>
      <c r="N40" s="206">
        <v>32</v>
      </c>
      <c r="O40" s="207">
        <v>42</v>
      </c>
      <c r="P40" s="207"/>
      <c r="Q40" s="101">
        <f>N40+O40</f>
        <v>74</v>
      </c>
      <c r="R40" s="51"/>
      <c r="S40" s="52"/>
      <c r="T40" s="52"/>
      <c r="U40" s="71"/>
      <c r="V40" s="51"/>
      <c r="W40" s="52"/>
      <c r="X40" s="52"/>
      <c r="Y40" s="52"/>
      <c r="Z40" s="71">
        <f t="shared" si="18"/>
        <v>0</v>
      </c>
      <c r="AA40" s="41"/>
    </row>
    <row r="41" spans="1:27" ht="28.5" customHeight="1" x14ac:dyDescent="0.25">
      <c r="A41" s="68" t="s">
        <v>69</v>
      </c>
      <c r="B41" s="69" t="s">
        <v>70</v>
      </c>
      <c r="C41" s="46">
        <v>3</v>
      </c>
      <c r="D41" s="34"/>
      <c r="E41" s="71"/>
      <c r="F41" s="1">
        <f t="shared" si="13"/>
        <v>72</v>
      </c>
      <c r="G41" s="1">
        <f t="shared" si="14"/>
        <v>24</v>
      </c>
      <c r="H41" s="1">
        <f t="shared" si="17"/>
        <v>48</v>
      </c>
      <c r="I41" s="2">
        <v>12</v>
      </c>
      <c r="J41" s="71"/>
      <c r="K41" s="51"/>
      <c r="L41" s="52"/>
      <c r="M41" s="71"/>
      <c r="N41" s="206">
        <v>48</v>
      </c>
      <c r="O41" s="207"/>
      <c r="P41" s="207"/>
      <c r="Q41" s="101">
        <f>N41+O41</f>
        <v>48</v>
      </c>
      <c r="R41" s="51"/>
      <c r="S41" s="52"/>
      <c r="T41" s="52"/>
      <c r="U41" s="71"/>
      <c r="V41" s="51"/>
      <c r="W41" s="52"/>
      <c r="X41" s="52"/>
      <c r="Y41" s="52"/>
      <c r="Z41" s="71">
        <f t="shared" si="18"/>
        <v>0</v>
      </c>
      <c r="AA41" s="41"/>
    </row>
    <row r="42" spans="1:27" ht="28.5" customHeight="1" x14ac:dyDescent="0.25">
      <c r="A42" s="68" t="s">
        <v>71</v>
      </c>
      <c r="B42" s="69" t="s">
        <v>72</v>
      </c>
      <c r="C42" s="46">
        <v>6</v>
      </c>
      <c r="D42" s="34"/>
      <c r="E42" s="71"/>
      <c r="F42" s="1">
        <f t="shared" si="13"/>
        <v>226.5</v>
      </c>
      <c r="G42" s="1">
        <f t="shared" si="14"/>
        <v>75.5</v>
      </c>
      <c r="H42" s="1">
        <f t="shared" si="17"/>
        <v>151</v>
      </c>
      <c r="I42" s="2">
        <v>104</v>
      </c>
      <c r="J42" s="71"/>
      <c r="K42" s="51"/>
      <c r="L42" s="52"/>
      <c r="M42" s="71"/>
      <c r="N42" s="206"/>
      <c r="O42" s="207"/>
      <c r="P42" s="207"/>
      <c r="Q42" s="101"/>
      <c r="R42" s="51">
        <v>39</v>
      </c>
      <c r="S42" s="52">
        <v>112</v>
      </c>
      <c r="T42" s="52"/>
      <c r="U42" s="71">
        <f>R42+S42</f>
        <v>151</v>
      </c>
      <c r="V42" s="51"/>
      <c r="W42" s="52"/>
      <c r="X42" s="52"/>
      <c r="Y42" s="52"/>
      <c r="Z42" s="71">
        <f t="shared" si="18"/>
        <v>0</v>
      </c>
      <c r="AA42" s="41"/>
    </row>
    <row r="43" spans="1:27" ht="38.25" customHeight="1" x14ac:dyDescent="0.25">
      <c r="A43" s="68" t="s">
        <v>73</v>
      </c>
      <c r="B43" s="69" t="s">
        <v>74</v>
      </c>
      <c r="C43" s="46">
        <v>7</v>
      </c>
      <c r="D43" s="34"/>
      <c r="E43" s="71"/>
      <c r="F43" s="1">
        <f t="shared" si="13"/>
        <v>51</v>
      </c>
      <c r="G43" s="1">
        <f t="shared" si="14"/>
        <v>17</v>
      </c>
      <c r="H43" s="1">
        <f t="shared" si="17"/>
        <v>34</v>
      </c>
      <c r="I43" s="2">
        <v>12</v>
      </c>
      <c r="J43" s="71"/>
      <c r="K43" s="51"/>
      <c r="L43" s="52"/>
      <c r="M43" s="71"/>
      <c r="N43" s="206"/>
      <c r="O43" s="207"/>
      <c r="P43" s="207"/>
      <c r="Q43" s="101"/>
      <c r="R43" s="51"/>
      <c r="S43" s="52"/>
      <c r="T43" s="52"/>
      <c r="U43" s="71">
        <f>R43+S43</f>
        <v>0</v>
      </c>
      <c r="V43" s="51">
        <v>34</v>
      </c>
      <c r="W43" s="52"/>
      <c r="X43" s="52"/>
      <c r="Y43" s="52"/>
      <c r="Z43" s="71">
        <f t="shared" si="18"/>
        <v>34</v>
      </c>
      <c r="AA43" s="41"/>
    </row>
    <row r="44" spans="1:27" ht="16.149999999999999" customHeight="1" x14ac:dyDescent="0.25">
      <c r="A44" s="68" t="s">
        <v>75</v>
      </c>
      <c r="B44" s="69" t="s">
        <v>76</v>
      </c>
      <c r="C44" s="46"/>
      <c r="D44" s="34"/>
      <c r="E44" s="71">
        <v>7</v>
      </c>
      <c r="F44" s="1">
        <f t="shared" si="13"/>
        <v>76.5</v>
      </c>
      <c r="G44" s="1">
        <f t="shared" si="14"/>
        <v>25.5</v>
      </c>
      <c r="H44" s="1">
        <f t="shared" si="17"/>
        <v>51</v>
      </c>
      <c r="I44" s="2">
        <v>14</v>
      </c>
      <c r="J44" s="71"/>
      <c r="K44" s="51"/>
      <c r="L44" s="52"/>
      <c r="M44" s="71"/>
      <c r="N44" s="206"/>
      <c r="O44" s="207"/>
      <c r="P44" s="207"/>
      <c r="Q44" s="101"/>
      <c r="R44" s="51"/>
      <c r="S44" s="52"/>
      <c r="T44" s="52"/>
      <c r="U44" s="71">
        <f>R44+S44</f>
        <v>0</v>
      </c>
      <c r="V44" s="51">
        <v>51</v>
      </c>
      <c r="W44" s="52"/>
      <c r="X44" s="52"/>
      <c r="Y44" s="52"/>
      <c r="Z44" s="71">
        <f t="shared" si="18"/>
        <v>51</v>
      </c>
      <c r="AA44" s="41"/>
    </row>
    <row r="45" spans="1:27" ht="24.75" customHeight="1" thickBot="1" x14ac:dyDescent="0.3">
      <c r="A45" s="86" t="s">
        <v>77</v>
      </c>
      <c r="B45" s="87" t="s">
        <v>78</v>
      </c>
      <c r="C45" s="47"/>
      <c r="D45" s="48"/>
      <c r="E45" s="90">
        <v>4</v>
      </c>
      <c r="F45" s="11">
        <f t="shared" si="13"/>
        <v>111</v>
      </c>
      <c r="G45" s="11">
        <f t="shared" si="14"/>
        <v>37</v>
      </c>
      <c r="H45" s="11">
        <f t="shared" si="17"/>
        <v>74</v>
      </c>
      <c r="I45" s="12">
        <v>44</v>
      </c>
      <c r="J45" s="90"/>
      <c r="K45" s="53"/>
      <c r="L45" s="54"/>
      <c r="M45" s="73"/>
      <c r="N45" s="215">
        <v>32</v>
      </c>
      <c r="O45" s="216">
        <v>42</v>
      </c>
      <c r="P45" s="216"/>
      <c r="Q45" s="217">
        <f t="shared" ref="Q45:Q53" si="19">N45+O45</f>
        <v>74</v>
      </c>
      <c r="R45" s="53"/>
      <c r="S45" s="54"/>
      <c r="T45" s="54"/>
      <c r="U45" s="73"/>
      <c r="V45" s="53"/>
      <c r="W45" s="54"/>
      <c r="X45" s="54"/>
      <c r="Y45" s="54"/>
      <c r="Z45" s="73">
        <f t="shared" si="18"/>
        <v>0</v>
      </c>
      <c r="AA45" s="41"/>
    </row>
    <row r="46" spans="1:27" ht="24.75" customHeight="1" thickBot="1" x14ac:dyDescent="0.3">
      <c r="A46" s="195"/>
      <c r="B46" s="196" t="s">
        <v>145</v>
      </c>
      <c r="C46" s="197"/>
      <c r="D46" s="198"/>
      <c r="E46" s="199"/>
      <c r="F46" s="200">
        <f>SUM(F47:F53)</f>
        <v>906</v>
      </c>
      <c r="G46" s="200">
        <f t="shared" ref="G46:Z46" si="20">SUM(G47:G53)</f>
        <v>302</v>
      </c>
      <c r="H46" s="200">
        <f t="shared" si="20"/>
        <v>604</v>
      </c>
      <c r="I46" s="200">
        <f t="shared" si="20"/>
        <v>181.20000000000002</v>
      </c>
      <c r="J46" s="200">
        <f t="shared" si="20"/>
        <v>0</v>
      </c>
      <c r="K46" s="212">
        <f t="shared" si="20"/>
        <v>0</v>
      </c>
      <c r="L46" s="213">
        <f t="shared" si="20"/>
        <v>0</v>
      </c>
      <c r="M46" s="214">
        <f t="shared" si="20"/>
        <v>0</v>
      </c>
      <c r="N46" s="212">
        <f t="shared" si="20"/>
        <v>80</v>
      </c>
      <c r="O46" s="213">
        <f t="shared" si="20"/>
        <v>168</v>
      </c>
      <c r="P46" s="213">
        <f t="shared" si="20"/>
        <v>0</v>
      </c>
      <c r="Q46" s="214">
        <f t="shared" si="20"/>
        <v>248</v>
      </c>
      <c r="R46" s="212">
        <f t="shared" si="20"/>
        <v>104</v>
      </c>
      <c r="S46" s="213">
        <f t="shared" si="20"/>
        <v>48</v>
      </c>
      <c r="T46" s="213">
        <f t="shared" si="20"/>
        <v>0</v>
      </c>
      <c r="U46" s="214">
        <f t="shared" si="20"/>
        <v>152</v>
      </c>
      <c r="V46" s="212">
        <f t="shared" si="20"/>
        <v>204</v>
      </c>
      <c r="W46" s="213">
        <f t="shared" si="20"/>
        <v>0</v>
      </c>
      <c r="X46" s="213">
        <f t="shared" si="20"/>
        <v>0</v>
      </c>
      <c r="Y46" s="213">
        <f t="shared" si="20"/>
        <v>0</v>
      </c>
      <c r="Z46" s="214">
        <f t="shared" si="20"/>
        <v>204</v>
      </c>
      <c r="AA46" s="41"/>
    </row>
    <row r="47" spans="1:27" ht="16.149999999999999" customHeight="1" x14ac:dyDescent="0.25">
      <c r="A47" s="193" t="s">
        <v>146</v>
      </c>
      <c r="B47" s="194" t="s">
        <v>79</v>
      </c>
      <c r="C47" s="83">
        <v>5</v>
      </c>
      <c r="D47" s="84"/>
      <c r="E47" s="85"/>
      <c r="F47" s="31">
        <f t="shared" si="13"/>
        <v>138</v>
      </c>
      <c r="G47" s="31">
        <f t="shared" si="14"/>
        <v>46</v>
      </c>
      <c r="H47" s="31">
        <f t="shared" si="17"/>
        <v>92</v>
      </c>
      <c r="I47" s="150">
        <f t="shared" ref="I47:I53" si="21">H47/100*30</f>
        <v>27.6</v>
      </c>
      <c r="J47" s="85"/>
      <c r="K47" s="50"/>
      <c r="L47" s="33"/>
      <c r="M47" s="67"/>
      <c r="N47" s="27">
        <v>32</v>
      </c>
      <c r="O47" s="49">
        <v>21</v>
      </c>
      <c r="P47" s="49"/>
      <c r="Q47" s="28">
        <f t="shared" si="19"/>
        <v>53</v>
      </c>
      <c r="R47" s="50">
        <v>39</v>
      </c>
      <c r="S47" s="33"/>
      <c r="T47" s="33"/>
      <c r="U47" s="67">
        <f t="shared" ref="U47:U53" si="22">R47+S47</f>
        <v>39</v>
      </c>
      <c r="V47" s="50"/>
      <c r="W47" s="33"/>
      <c r="X47" s="33"/>
      <c r="Y47" s="33"/>
      <c r="Z47" s="67">
        <f t="shared" si="18"/>
        <v>0</v>
      </c>
      <c r="AA47" s="41"/>
    </row>
    <row r="48" spans="1:27" ht="16.149999999999999" customHeight="1" x14ac:dyDescent="0.25">
      <c r="A48" s="86" t="s">
        <v>147</v>
      </c>
      <c r="B48" s="88" t="s">
        <v>80</v>
      </c>
      <c r="C48" s="46"/>
      <c r="D48" s="34"/>
      <c r="E48" s="71">
        <v>4</v>
      </c>
      <c r="F48" s="1">
        <f t="shared" si="13"/>
        <v>63</v>
      </c>
      <c r="G48" s="1">
        <f t="shared" si="14"/>
        <v>21</v>
      </c>
      <c r="H48" s="1">
        <f t="shared" si="17"/>
        <v>42</v>
      </c>
      <c r="I48" s="150">
        <f t="shared" si="21"/>
        <v>12.6</v>
      </c>
      <c r="J48" s="71"/>
      <c r="K48" s="51"/>
      <c r="L48" s="52"/>
      <c r="M48" s="71"/>
      <c r="N48" s="206"/>
      <c r="O48" s="207">
        <v>42</v>
      </c>
      <c r="P48" s="207"/>
      <c r="Q48" s="101">
        <f t="shared" si="19"/>
        <v>42</v>
      </c>
      <c r="R48" s="51"/>
      <c r="S48" s="52"/>
      <c r="T48" s="52"/>
      <c r="U48" s="71">
        <f t="shared" si="22"/>
        <v>0</v>
      </c>
      <c r="V48" s="51"/>
      <c r="W48" s="52"/>
      <c r="X48" s="52"/>
      <c r="Y48" s="52"/>
      <c r="Z48" s="71">
        <f t="shared" si="18"/>
        <v>0</v>
      </c>
      <c r="AA48" s="41"/>
    </row>
    <row r="49" spans="1:27" ht="16.149999999999999" customHeight="1" x14ac:dyDescent="0.25">
      <c r="A49" s="86" t="s">
        <v>148</v>
      </c>
      <c r="B49" s="88" t="s">
        <v>81</v>
      </c>
      <c r="C49" s="46"/>
      <c r="D49" s="34"/>
      <c r="E49" s="71">
        <v>4</v>
      </c>
      <c r="F49" s="1">
        <f t="shared" si="13"/>
        <v>94.5</v>
      </c>
      <c r="G49" s="1">
        <f t="shared" si="14"/>
        <v>31.5</v>
      </c>
      <c r="H49" s="1">
        <f t="shared" si="17"/>
        <v>63</v>
      </c>
      <c r="I49" s="150">
        <f t="shared" si="21"/>
        <v>18.899999999999999</v>
      </c>
      <c r="J49" s="71"/>
      <c r="K49" s="51"/>
      <c r="L49" s="52"/>
      <c r="M49" s="71"/>
      <c r="N49" s="206"/>
      <c r="O49" s="207">
        <v>63</v>
      </c>
      <c r="P49" s="207"/>
      <c r="Q49" s="101">
        <f t="shared" si="19"/>
        <v>63</v>
      </c>
      <c r="R49" s="51"/>
      <c r="S49" s="52"/>
      <c r="T49" s="52"/>
      <c r="U49" s="71">
        <f t="shared" si="22"/>
        <v>0</v>
      </c>
      <c r="V49" s="51"/>
      <c r="W49" s="52"/>
      <c r="X49" s="52"/>
      <c r="Y49" s="52"/>
      <c r="Z49" s="71">
        <f t="shared" si="18"/>
        <v>0</v>
      </c>
      <c r="AA49" s="41"/>
    </row>
    <row r="50" spans="1:27" ht="27" customHeight="1" x14ac:dyDescent="0.25">
      <c r="A50" s="86" t="s">
        <v>149</v>
      </c>
      <c r="B50" s="88" t="s">
        <v>82</v>
      </c>
      <c r="C50" s="46">
        <v>5</v>
      </c>
      <c r="D50" s="34"/>
      <c r="E50" s="71">
        <v>4</v>
      </c>
      <c r="F50" s="1">
        <f t="shared" si="13"/>
        <v>174</v>
      </c>
      <c r="G50" s="1">
        <f t="shared" si="14"/>
        <v>58</v>
      </c>
      <c r="H50" s="1">
        <f t="shared" si="17"/>
        <v>116</v>
      </c>
      <c r="I50" s="150">
        <f t="shared" si="21"/>
        <v>34.799999999999997</v>
      </c>
      <c r="J50" s="71"/>
      <c r="K50" s="51"/>
      <c r="L50" s="52"/>
      <c r="M50" s="71"/>
      <c r="N50" s="206">
        <v>48</v>
      </c>
      <c r="O50" s="207">
        <v>42</v>
      </c>
      <c r="P50" s="207"/>
      <c r="Q50" s="101">
        <f t="shared" si="19"/>
        <v>90</v>
      </c>
      <c r="R50" s="51">
        <v>26</v>
      </c>
      <c r="S50" s="52"/>
      <c r="T50" s="52"/>
      <c r="U50" s="71">
        <f t="shared" si="22"/>
        <v>26</v>
      </c>
      <c r="V50" s="51"/>
      <c r="W50" s="52"/>
      <c r="X50" s="52"/>
      <c r="Y50" s="52"/>
      <c r="Z50" s="71">
        <f t="shared" si="18"/>
        <v>0</v>
      </c>
      <c r="AA50" s="41"/>
    </row>
    <row r="51" spans="1:27" ht="25.5" customHeight="1" x14ac:dyDescent="0.25">
      <c r="A51" s="86" t="s">
        <v>150</v>
      </c>
      <c r="B51" s="88" t="s">
        <v>83</v>
      </c>
      <c r="C51" s="46">
        <v>6</v>
      </c>
      <c r="D51" s="34"/>
      <c r="E51" s="71"/>
      <c r="F51" s="1">
        <f t="shared" si="13"/>
        <v>130.5</v>
      </c>
      <c r="G51" s="1">
        <f t="shared" si="14"/>
        <v>43.5</v>
      </c>
      <c r="H51" s="1">
        <f t="shared" si="17"/>
        <v>87</v>
      </c>
      <c r="I51" s="150">
        <f t="shared" si="21"/>
        <v>26.1</v>
      </c>
      <c r="J51" s="71"/>
      <c r="K51" s="51"/>
      <c r="L51" s="52"/>
      <c r="M51" s="71"/>
      <c r="N51" s="206"/>
      <c r="O51" s="207"/>
      <c r="P51" s="207"/>
      <c r="Q51" s="101">
        <f t="shared" si="19"/>
        <v>0</v>
      </c>
      <c r="R51" s="51">
        <v>39</v>
      </c>
      <c r="S51" s="52">
        <v>48</v>
      </c>
      <c r="T51" s="52"/>
      <c r="U51" s="71">
        <f t="shared" si="22"/>
        <v>87</v>
      </c>
      <c r="V51" s="51"/>
      <c r="W51" s="52"/>
      <c r="X51" s="52"/>
      <c r="Y51" s="52"/>
      <c r="Z51" s="71">
        <f t="shared" si="18"/>
        <v>0</v>
      </c>
      <c r="AA51" s="41"/>
    </row>
    <row r="52" spans="1:27" ht="25.5" customHeight="1" x14ac:dyDescent="0.25">
      <c r="A52" s="86" t="s">
        <v>151</v>
      </c>
      <c r="B52" s="89" t="s">
        <v>84</v>
      </c>
      <c r="C52" s="47"/>
      <c r="D52" s="48"/>
      <c r="E52" s="90">
        <v>7</v>
      </c>
      <c r="F52" s="11">
        <f t="shared" si="13"/>
        <v>102</v>
      </c>
      <c r="G52" s="11">
        <f t="shared" si="14"/>
        <v>34</v>
      </c>
      <c r="H52" s="11">
        <f t="shared" si="17"/>
        <v>68</v>
      </c>
      <c r="I52" s="150">
        <f t="shared" si="21"/>
        <v>20.400000000000002</v>
      </c>
      <c r="J52" s="90"/>
      <c r="K52" s="51"/>
      <c r="L52" s="52"/>
      <c r="M52" s="71"/>
      <c r="N52" s="206"/>
      <c r="O52" s="207"/>
      <c r="P52" s="207"/>
      <c r="Q52" s="101">
        <f t="shared" si="19"/>
        <v>0</v>
      </c>
      <c r="R52" s="51"/>
      <c r="S52" s="52"/>
      <c r="T52" s="52"/>
      <c r="U52" s="71">
        <f t="shared" si="22"/>
        <v>0</v>
      </c>
      <c r="V52" s="51">
        <v>68</v>
      </c>
      <c r="W52" s="52"/>
      <c r="X52" s="52"/>
      <c r="Y52" s="52"/>
      <c r="Z52" s="71">
        <f t="shared" si="18"/>
        <v>68</v>
      </c>
      <c r="AA52" s="41"/>
    </row>
    <row r="53" spans="1:27" ht="24.75" customHeight="1" thickBot="1" x14ac:dyDescent="0.3">
      <c r="A53" s="86" t="s">
        <v>152</v>
      </c>
      <c r="B53" s="91" t="s">
        <v>85</v>
      </c>
      <c r="C53" s="55">
        <v>7</v>
      </c>
      <c r="D53" s="35"/>
      <c r="E53" s="73"/>
      <c r="F53" s="3">
        <f t="shared" si="13"/>
        <v>204</v>
      </c>
      <c r="G53" s="3">
        <f t="shared" si="14"/>
        <v>68</v>
      </c>
      <c r="H53" s="3">
        <f t="shared" si="17"/>
        <v>136</v>
      </c>
      <c r="I53" s="150">
        <f t="shared" si="21"/>
        <v>40.800000000000004</v>
      </c>
      <c r="J53" s="73"/>
      <c r="K53" s="53"/>
      <c r="L53" s="54"/>
      <c r="M53" s="73"/>
      <c r="N53" s="215"/>
      <c r="O53" s="216"/>
      <c r="P53" s="216"/>
      <c r="Q53" s="217">
        <f t="shared" si="19"/>
        <v>0</v>
      </c>
      <c r="R53" s="215"/>
      <c r="S53" s="216"/>
      <c r="T53" s="216"/>
      <c r="U53" s="73">
        <f t="shared" si="22"/>
        <v>0</v>
      </c>
      <c r="V53" s="53">
        <v>136</v>
      </c>
      <c r="W53" s="54"/>
      <c r="X53" s="54"/>
      <c r="Y53" s="54"/>
      <c r="Z53" s="73">
        <f t="shared" si="18"/>
        <v>136</v>
      </c>
      <c r="AA53" s="41"/>
    </row>
    <row r="54" spans="1:27" ht="18" customHeight="1" thickBot="1" x14ac:dyDescent="0.3">
      <c r="A54" s="74" t="s">
        <v>86</v>
      </c>
      <c r="B54" s="92" t="s">
        <v>87</v>
      </c>
      <c r="C54" s="78"/>
      <c r="D54" s="36"/>
      <c r="E54" s="79"/>
      <c r="F54" s="24">
        <f t="shared" ref="F54:Z54" si="23">F55+F61+F65</f>
        <v>2509.5</v>
      </c>
      <c r="G54" s="24">
        <f t="shared" si="23"/>
        <v>524.5</v>
      </c>
      <c r="H54" s="24">
        <f t="shared" si="23"/>
        <v>1985</v>
      </c>
      <c r="I54" s="23">
        <f t="shared" si="23"/>
        <v>569</v>
      </c>
      <c r="J54" s="22">
        <f t="shared" si="23"/>
        <v>40</v>
      </c>
      <c r="K54" s="212">
        <f t="shared" si="23"/>
        <v>0</v>
      </c>
      <c r="L54" s="213">
        <f t="shared" si="23"/>
        <v>0</v>
      </c>
      <c r="M54" s="214">
        <f t="shared" si="23"/>
        <v>0</v>
      </c>
      <c r="N54" s="212">
        <f t="shared" si="23"/>
        <v>128</v>
      </c>
      <c r="O54" s="213">
        <f t="shared" si="23"/>
        <v>147</v>
      </c>
      <c r="P54" s="213">
        <f t="shared" si="23"/>
        <v>108</v>
      </c>
      <c r="Q54" s="214">
        <f t="shared" si="23"/>
        <v>383</v>
      </c>
      <c r="R54" s="212">
        <f t="shared" si="23"/>
        <v>355</v>
      </c>
      <c r="S54" s="213">
        <f t="shared" si="23"/>
        <v>380</v>
      </c>
      <c r="T54" s="213">
        <f t="shared" si="23"/>
        <v>144</v>
      </c>
      <c r="U54" s="214">
        <f t="shared" si="23"/>
        <v>879</v>
      </c>
      <c r="V54" s="212">
        <f t="shared" si="23"/>
        <v>255</v>
      </c>
      <c r="W54" s="213">
        <f t="shared" si="23"/>
        <v>108</v>
      </c>
      <c r="X54" s="213">
        <f t="shared" si="23"/>
        <v>0</v>
      </c>
      <c r="Y54" s="213">
        <f t="shared" si="23"/>
        <v>360</v>
      </c>
      <c r="Z54" s="214">
        <f t="shared" si="23"/>
        <v>399</v>
      </c>
      <c r="AA54" s="41"/>
    </row>
    <row r="55" spans="1:27" ht="24" customHeight="1" thickBot="1" x14ac:dyDescent="0.3">
      <c r="A55" s="74" t="s">
        <v>88</v>
      </c>
      <c r="B55" s="92" t="s">
        <v>89</v>
      </c>
      <c r="C55" s="78">
        <v>8</v>
      </c>
      <c r="D55" s="36"/>
      <c r="E55" s="79"/>
      <c r="F55" s="24">
        <f>F56+F57+F58+F59+F60</f>
        <v>1329</v>
      </c>
      <c r="G55" s="24">
        <f>G56+G57+G58+G59+G60</f>
        <v>263</v>
      </c>
      <c r="H55" s="24">
        <f>H56+H57+H58+H59+H60</f>
        <v>1066</v>
      </c>
      <c r="I55" s="23">
        <f>I56+I57+I58+I59+I60</f>
        <v>315.5</v>
      </c>
      <c r="J55" s="22">
        <v>20</v>
      </c>
      <c r="K55" s="212">
        <f t="shared" ref="K55:Y55" si="24">K56+K57+K58+K59+K60</f>
        <v>0</v>
      </c>
      <c r="L55" s="213">
        <f t="shared" si="24"/>
        <v>0</v>
      </c>
      <c r="M55" s="214">
        <f t="shared" si="24"/>
        <v>0</v>
      </c>
      <c r="N55" s="212">
        <f t="shared" si="24"/>
        <v>128</v>
      </c>
      <c r="O55" s="213">
        <f t="shared" si="24"/>
        <v>147</v>
      </c>
      <c r="P55" s="213">
        <f t="shared" si="24"/>
        <v>108</v>
      </c>
      <c r="Q55" s="214">
        <f t="shared" si="24"/>
        <v>383</v>
      </c>
      <c r="R55" s="212">
        <f t="shared" si="24"/>
        <v>199</v>
      </c>
      <c r="S55" s="213">
        <f t="shared" si="24"/>
        <v>160</v>
      </c>
      <c r="T55" s="213">
        <f t="shared" si="24"/>
        <v>0</v>
      </c>
      <c r="U55" s="214">
        <f t="shared" si="24"/>
        <v>359</v>
      </c>
      <c r="V55" s="212">
        <f t="shared" si="24"/>
        <v>0</v>
      </c>
      <c r="W55" s="213">
        <f t="shared" si="24"/>
        <v>108</v>
      </c>
      <c r="X55" s="213">
        <f t="shared" si="24"/>
        <v>0</v>
      </c>
      <c r="Y55" s="213">
        <f t="shared" si="24"/>
        <v>216</v>
      </c>
      <c r="Z55" s="214">
        <v>0</v>
      </c>
      <c r="AA55" s="93"/>
    </row>
    <row r="56" spans="1:27" ht="13.9" customHeight="1" x14ac:dyDescent="0.25">
      <c r="A56" s="94" t="s">
        <v>90</v>
      </c>
      <c r="B56" s="95" t="s">
        <v>91</v>
      </c>
      <c r="C56" s="96"/>
      <c r="D56" s="97"/>
      <c r="E56" s="98">
        <v>4</v>
      </c>
      <c r="F56" s="31">
        <f>H56+G56</f>
        <v>412.5</v>
      </c>
      <c r="G56" s="37">
        <f>H56/2</f>
        <v>137.5</v>
      </c>
      <c r="H56" s="31">
        <f>Q56+U56+Z56</f>
        <v>275</v>
      </c>
      <c r="I56" s="13">
        <v>190</v>
      </c>
      <c r="J56" s="98"/>
      <c r="K56" s="27"/>
      <c r="L56" s="49"/>
      <c r="M56" s="28"/>
      <c r="N56" s="27">
        <v>128</v>
      </c>
      <c r="O56" s="49">
        <v>147</v>
      </c>
      <c r="P56" s="49"/>
      <c r="Q56" s="28">
        <f>N56+O56</f>
        <v>275</v>
      </c>
      <c r="R56" s="27"/>
      <c r="S56" s="49"/>
      <c r="T56" s="49"/>
      <c r="U56" s="28">
        <f>R56+S56</f>
        <v>0</v>
      </c>
      <c r="V56" s="27"/>
      <c r="W56" s="49"/>
      <c r="X56" s="49"/>
      <c r="Y56" s="49"/>
      <c r="Z56" s="67"/>
      <c r="AA56" s="41"/>
    </row>
    <row r="57" spans="1:27" ht="36" customHeight="1" x14ac:dyDescent="0.25">
      <c r="A57" s="99" t="s">
        <v>92</v>
      </c>
      <c r="B57" s="100" t="s">
        <v>93</v>
      </c>
      <c r="C57" s="18"/>
      <c r="D57" s="45"/>
      <c r="E57" s="101">
        <v>6</v>
      </c>
      <c r="F57" s="1">
        <f>H57+G57</f>
        <v>376.5</v>
      </c>
      <c r="G57" s="38">
        <f>H57/2</f>
        <v>125.5</v>
      </c>
      <c r="H57" s="1">
        <f>Q57+U57+Z57</f>
        <v>251</v>
      </c>
      <c r="I57" s="150">
        <f>H57/100*50</f>
        <v>125.49999999999999</v>
      </c>
      <c r="J57" s="102"/>
      <c r="K57" s="221"/>
      <c r="L57" s="222"/>
      <c r="M57" s="101"/>
      <c r="N57" s="206"/>
      <c r="O57" s="207"/>
      <c r="P57" s="207"/>
      <c r="Q57" s="101">
        <f>N57+O57+P57</f>
        <v>0</v>
      </c>
      <c r="R57" s="206">
        <v>91</v>
      </c>
      <c r="S57" s="207">
        <v>160</v>
      </c>
      <c r="T57" s="207"/>
      <c r="U57" s="101">
        <f>R57+S57</f>
        <v>251</v>
      </c>
      <c r="V57" s="206"/>
      <c r="W57" s="207"/>
      <c r="X57" s="207"/>
      <c r="Y57" s="207"/>
      <c r="Z57" s="71"/>
      <c r="AA57" s="41"/>
    </row>
    <row r="58" spans="1:27" ht="25.5" hidden="1" customHeight="1" x14ac:dyDescent="0.25">
      <c r="A58" s="99"/>
      <c r="B58" s="100"/>
      <c r="C58" s="18"/>
      <c r="D58" s="45"/>
      <c r="E58" s="101"/>
      <c r="F58" s="1"/>
      <c r="G58" s="38"/>
      <c r="H58" s="1"/>
      <c r="I58" s="14"/>
      <c r="J58" s="102"/>
      <c r="K58" s="221"/>
      <c r="L58" s="222"/>
      <c r="M58" s="102"/>
      <c r="N58" s="221"/>
      <c r="O58" s="222"/>
      <c r="P58" s="222"/>
      <c r="Q58" s="101"/>
      <c r="R58" s="206"/>
      <c r="S58" s="207"/>
      <c r="T58" s="207"/>
      <c r="U58" s="101"/>
      <c r="V58" s="206"/>
      <c r="W58" s="207"/>
      <c r="X58" s="207"/>
      <c r="Y58" s="207"/>
      <c r="Z58" s="71"/>
      <c r="AA58" s="41"/>
    </row>
    <row r="59" spans="1:27" ht="14.25" customHeight="1" x14ac:dyDescent="0.25">
      <c r="A59" s="103" t="s">
        <v>94</v>
      </c>
      <c r="B59" s="104" t="s">
        <v>95</v>
      </c>
      <c r="C59" s="105"/>
      <c r="D59" s="106"/>
      <c r="E59" s="107">
        <v>8</v>
      </c>
      <c r="F59" s="15">
        <f>H59</f>
        <v>324</v>
      </c>
      <c r="G59" s="15"/>
      <c r="H59" s="19">
        <f>Q59+U59+Z59</f>
        <v>324</v>
      </c>
      <c r="I59" s="16"/>
      <c r="J59" s="107"/>
      <c r="K59" s="223"/>
      <c r="L59" s="224"/>
      <c r="M59" s="107"/>
      <c r="N59" s="223"/>
      <c r="O59" s="224"/>
      <c r="P59" s="224">
        <v>108</v>
      </c>
      <c r="Q59" s="107">
        <f>N59+O59+P59</f>
        <v>108</v>
      </c>
      <c r="R59" s="223">
        <v>108</v>
      </c>
      <c r="S59" s="224"/>
      <c r="T59" s="224"/>
      <c r="U59" s="107">
        <f>R59+S59+T59</f>
        <v>108</v>
      </c>
      <c r="V59" s="223"/>
      <c r="W59" s="224">
        <v>108</v>
      </c>
      <c r="X59" s="224"/>
      <c r="Y59" s="224"/>
      <c r="Z59" s="107">
        <f>SUM(V59:Y59)</f>
        <v>108</v>
      </c>
      <c r="AA59" s="41"/>
    </row>
    <row r="60" spans="1:27" ht="14.25" customHeight="1" thickBot="1" x14ac:dyDescent="0.3">
      <c r="A60" s="108" t="s">
        <v>96</v>
      </c>
      <c r="B60" s="109" t="s">
        <v>97</v>
      </c>
      <c r="C60" s="110"/>
      <c r="D60" s="111"/>
      <c r="E60" s="112">
        <v>8</v>
      </c>
      <c r="F60" s="15">
        <f>H60</f>
        <v>216</v>
      </c>
      <c r="G60" s="39"/>
      <c r="H60" s="19">
        <f>Q60+U60+Z60</f>
        <v>216</v>
      </c>
      <c r="I60" s="17"/>
      <c r="J60" s="112"/>
      <c r="K60" s="225"/>
      <c r="L60" s="226"/>
      <c r="M60" s="112"/>
      <c r="N60" s="225"/>
      <c r="O60" s="226"/>
      <c r="P60" s="227"/>
      <c r="Q60" s="112">
        <f>N60+O60+P60</f>
        <v>0</v>
      </c>
      <c r="R60" s="225"/>
      <c r="S60" s="226"/>
      <c r="T60" s="226"/>
      <c r="U60" s="112">
        <f>R60+S60+T60</f>
        <v>0</v>
      </c>
      <c r="V60" s="225"/>
      <c r="W60" s="226"/>
      <c r="X60" s="226"/>
      <c r="Y60" s="226">
        <v>216</v>
      </c>
      <c r="Z60" s="107">
        <f>SUM(V60:Y60)</f>
        <v>216</v>
      </c>
      <c r="AA60" s="41"/>
    </row>
    <row r="61" spans="1:27" ht="30.75" customHeight="1" x14ac:dyDescent="0.25">
      <c r="A61" s="114" t="s">
        <v>98</v>
      </c>
      <c r="B61" s="115" t="s">
        <v>99</v>
      </c>
      <c r="C61" s="27">
        <v>8</v>
      </c>
      <c r="D61" s="49"/>
      <c r="E61" s="28"/>
      <c r="F61" s="29">
        <f>F62+F63+F64</f>
        <v>526.5</v>
      </c>
      <c r="G61" s="29">
        <f>G62+G63+G64</f>
        <v>127.5</v>
      </c>
      <c r="H61" s="29">
        <f>H62+H63+H64</f>
        <v>399</v>
      </c>
      <c r="I61" s="27">
        <f>I62+I63+I64</f>
        <v>127.49999999999999</v>
      </c>
      <c r="J61" s="28">
        <v>20</v>
      </c>
      <c r="K61" s="27">
        <f t="shared" ref="K61:Z61" si="25">K62+K63+K64</f>
        <v>0</v>
      </c>
      <c r="L61" s="49">
        <f t="shared" si="25"/>
        <v>0</v>
      </c>
      <c r="M61" s="28">
        <f t="shared" si="25"/>
        <v>0</v>
      </c>
      <c r="N61" s="27">
        <f t="shared" si="25"/>
        <v>0</v>
      </c>
      <c r="O61" s="49">
        <f t="shared" si="25"/>
        <v>0</v>
      </c>
      <c r="P61" s="49">
        <f t="shared" si="25"/>
        <v>0</v>
      </c>
      <c r="Q61" s="28">
        <f t="shared" si="25"/>
        <v>0</v>
      </c>
      <c r="R61" s="27">
        <f t="shared" si="25"/>
        <v>0</v>
      </c>
      <c r="S61" s="49">
        <f t="shared" si="25"/>
        <v>0</v>
      </c>
      <c r="T61" s="49">
        <f t="shared" si="25"/>
        <v>0</v>
      </c>
      <c r="U61" s="28">
        <f t="shared" si="25"/>
        <v>0</v>
      </c>
      <c r="V61" s="27">
        <f t="shared" si="25"/>
        <v>255</v>
      </c>
      <c r="W61" s="49">
        <f t="shared" si="25"/>
        <v>0</v>
      </c>
      <c r="X61" s="49">
        <f t="shared" si="25"/>
        <v>0</v>
      </c>
      <c r="Y61" s="49">
        <f t="shared" si="25"/>
        <v>144</v>
      </c>
      <c r="Z61" s="28">
        <f t="shared" si="25"/>
        <v>399</v>
      </c>
      <c r="AA61" s="41"/>
    </row>
    <row r="62" spans="1:27" ht="24" customHeight="1" x14ac:dyDescent="0.25">
      <c r="A62" s="116" t="s">
        <v>100</v>
      </c>
      <c r="B62" s="117" t="s">
        <v>101</v>
      </c>
      <c r="C62" s="18"/>
      <c r="D62" s="45"/>
      <c r="E62" s="101">
        <v>7</v>
      </c>
      <c r="F62" s="1">
        <f>H62+G62</f>
        <v>382.5</v>
      </c>
      <c r="G62" s="1">
        <f>H62/2</f>
        <v>127.5</v>
      </c>
      <c r="H62" s="1">
        <f>Q62+U62+Z62</f>
        <v>255</v>
      </c>
      <c r="I62" s="150">
        <f>H62/100*50</f>
        <v>127.49999999999999</v>
      </c>
      <c r="J62" s="101"/>
      <c r="K62" s="206"/>
      <c r="L62" s="207"/>
      <c r="M62" s="101"/>
      <c r="N62" s="206"/>
      <c r="O62" s="207"/>
      <c r="P62" s="228"/>
      <c r="Q62" s="101">
        <f>N62+O62</f>
        <v>0</v>
      </c>
      <c r="R62" s="206"/>
      <c r="S62" s="207"/>
      <c r="T62" s="207"/>
      <c r="U62" s="101">
        <f>R62+S62</f>
        <v>0</v>
      </c>
      <c r="V62" s="206">
        <v>255</v>
      </c>
      <c r="W62" s="207"/>
      <c r="X62" s="207"/>
      <c r="Y62" s="207"/>
      <c r="Z62" s="71">
        <f>V62+W62+X62</f>
        <v>255</v>
      </c>
      <c r="AA62" s="41"/>
    </row>
    <row r="63" spans="1:27" ht="15.75" customHeight="1" x14ac:dyDescent="0.25">
      <c r="A63" s="103" t="s">
        <v>102</v>
      </c>
      <c r="B63" s="104" t="s">
        <v>95</v>
      </c>
      <c r="C63" s="118"/>
      <c r="D63" s="119"/>
      <c r="E63" s="120">
        <v>8</v>
      </c>
      <c r="F63" s="19">
        <f>H63</f>
        <v>0</v>
      </c>
      <c r="G63" s="15"/>
      <c r="H63" s="19">
        <f>Q63+U63+Z63</f>
        <v>0</v>
      </c>
      <c r="I63" s="118"/>
      <c r="J63" s="121"/>
      <c r="K63" s="229"/>
      <c r="L63" s="230"/>
      <c r="M63" s="121"/>
      <c r="N63" s="229"/>
      <c r="O63" s="230"/>
      <c r="P63" s="230"/>
      <c r="Q63" s="107">
        <f>N63+O63</f>
        <v>0</v>
      </c>
      <c r="R63" s="229"/>
      <c r="S63" s="230"/>
      <c r="T63" s="230"/>
      <c r="U63" s="107">
        <f>R63+S63</f>
        <v>0</v>
      </c>
      <c r="V63" s="233"/>
      <c r="W63" s="234"/>
      <c r="X63" s="230"/>
      <c r="Y63" s="230"/>
      <c r="Z63" s="107">
        <f>V63+W63+X63+Y63</f>
        <v>0</v>
      </c>
      <c r="AA63" s="41"/>
    </row>
    <row r="64" spans="1:27" ht="15.75" customHeight="1" thickBot="1" x14ac:dyDescent="0.3">
      <c r="A64" s="122" t="s">
        <v>103</v>
      </c>
      <c r="B64" s="123" t="s">
        <v>97</v>
      </c>
      <c r="C64" s="124"/>
      <c r="D64" s="125"/>
      <c r="E64" s="126">
        <v>8</v>
      </c>
      <c r="F64" s="19">
        <f>H64</f>
        <v>144</v>
      </c>
      <c r="G64" s="39"/>
      <c r="H64" s="19">
        <f>Q64+U64+Z64</f>
        <v>144</v>
      </c>
      <c r="I64" s="124"/>
      <c r="J64" s="127"/>
      <c r="K64" s="231"/>
      <c r="L64" s="232"/>
      <c r="M64" s="127"/>
      <c r="N64" s="231"/>
      <c r="O64" s="232"/>
      <c r="P64" s="232"/>
      <c r="Q64" s="112">
        <f>N64+O64</f>
        <v>0</v>
      </c>
      <c r="R64" s="231"/>
      <c r="S64" s="232"/>
      <c r="T64" s="232"/>
      <c r="U64" s="112">
        <f>R64+S64</f>
        <v>0</v>
      </c>
      <c r="V64" s="235"/>
      <c r="W64" s="236"/>
      <c r="X64" s="236"/>
      <c r="Y64" s="236">
        <v>144</v>
      </c>
      <c r="Z64" s="112">
        <f>V64+W64+X64+Y64</f>
        <v>144</v>
      </c>
      <c r="AA64" s="41"/>
    </row>
    <row r="65" spans="1:27" ht="46.5" customHeight="1" x14ac:dyDescent="0.25">
      <c r="A65" s="128" t="s">
        <v>104</v>
      </c>
      <c r="B65" s="129" t="s">
        <v>105</v>
      </c>
      <c r="C65" s="27">
        <v>6</v>
      </c>
      <c r="D65" s="49"/>
      <c r="E65" s="28"/>
      <c r="F65" s="29">
        <f>F66+F67+F68+F69</f>
        <v>654</v>
      </c>
      <c r="G65" s="29">
        <f>G66+G67+G68+G69</f>
        <v>134</v>
      </c>
      <c r="H65" s="29">
        <f>H66+H67+H68+H69</f>
        <v>520</v>
      </c>
      <c r="I65" s="27">
        <f>I66+I67+I68+I69</f>
        <v>126</v>
      </c>
      <c r="J65" s="28"/>
      <c r="K65" s="27">
        <f t="shared" ref="K65:Z65" si="26">K66+K67+K68+K69</f>
        <v>0</v>
      </c>
      <c r="L65" s="49">
        <f t="shared" si="26"/>
        <v>0</v>
      </c>
      <c r="M65" s="28">
        <f t="shared" si="26"/>
        <v>0</v>
      </c>
      <c r="N65" s="27">
        <f t="shared" si="26"/>
        <v>0</v>
      </c>
      <c r="O65" s="49">
        <f t="shared" si="26"/>
        <v>0</v>
      </c>
      <c r="P65" s="49">
        <f t="shared" si="26"/>
        <v>0</v>
      </c>
      <c r="Q65" s="28">
        <f t="shared" si="26"/>
        <v>0</v>
      </c>
      <c r="R65" s="27">
        <f t="shared" si="26"/>
        <v>156</v>
      </c>
      <c r="S65" s="49">
        <f t="shared" si="26"/>
        <v>220</v>
      </c>
      <c r="T65" s="49">
        <f t="shared" si="26"/>
        <v>144</v>
      </c>
      <c r="U65" s="28">
        <f t="shared" si="26"/>
        <v>520</v>
      </c>
      <c r="V65" s="27">
        <f t="shared" si="26"/>
        <v>0</v>
      </c>
      <c r="W65" s="49">
        <f t="shared" si="26"/>
        <v>0</v>
      </c>
      <c r="X65" s="49">
        <f t="shared" si="26"/>
        <v>0</v>
      </c>
      <c r="Y65" s="49">
        <f t="shared" si="26"/>
        <v>0</v>
      </c>
      <c r="Z65" s="28">
        <f t="shared" si="26"/>
        <v>0</v>
      </c>
      <c r="AA65" s="41"/>
    </row>
    <row r="66" spans="1:27" ht="15.75" customHeight="1" x14ac:dyDescent="0.25">
      <c r="A66" s="130" t="s">
        <v>106</v>
      </c>
      <c r="B66" s="131" t="s">
        <v>107</v>
      </c>
      <c r="C66" s="18"/>
      <c r="D66" s="45"/>
      <c r="E66" s="101">
        <v>6</v>
      </c>
      <c r="F66" s="1">
        <f>H66+G66</f>
        <v>213</v>
      </c>
      <c r="G66" s="1">
        <f>H66/2</f>
        <v>71</v>
      </c>
      <c r="H66" s="1">
        <f>Q66+U66+Z66</f>
        <v>142</v>
      </c>
      <c r="I66" s="18">
        <v>63</v>
      </c>
      <c r="J66" s="101"/>
      <c r="K66" s="206"/>
      <c r="L66" s="207"/>
      <c r="M66" s="101"/>
      <c r="N66" s="206"/>
      <c r="O66" s="207"/>
      <c r="P66" s="207"/>
      <c r="Q66" s="101">
        <f>N66+O66</f>
        <v>0</v>
      </c>
      <c r="R66" s="206">
        <v>78</v>
      </c>
      <c r="S66" s="207">
        <v>64</v>
      </c>
      <c r="T66" s="207"/>
      <c r="U66" s="101">
        <f>R66+S66</f>
        <v>142</v>
      </c>
      <c r="V66" s="206"/>
      <c r="W66" s="207"/>
      <c r="X66" s="207"/>
      <c r="Y66" s="207"/>
      <c r="Z66" s="71">
        <v>0</v>
      </c>
      <c r="AA66" s="41"/>
    </row>
    <row r="67" spans="1:27" ht="45" customHeight="1" x14ac:dyDescent="0.25">
      <c r="A67" s="130" t="s">
        <v>108</v>
      </c>
      <c r="B67" s="91" t="s">
        <v>109</v>
      </c>
      <c r="C67" s="18"/>
      <c r="D67" s="45"/>
      <c r="E67" s="101">
        <v>6</v>
      </c>
      <c r="F67" s="1">
        <f>H67+G67</f>
        <v>189</v>
      </c>
      <c r="G67" s="1">
        <f>H67/2</f>
        <v>63</v>
      </c>
      <c r="H67" s="1">
        <f>Q67+U67+Z67</f>
        <v>126</v>
      </c>
      <c r="I67" s="150">
        <f>H67/100*50</f>
        <v>63</v>
      </c>
      <c r="J67" s="101"/>
      <c r="K67" s="206"/>
      <c r="L67" s="207"/>
      <c r="M67" s="101"/>
      <c r="N67" s="206"/>
      <c r="O67" s="207"/>
      <c r="P67" s="207"/>
      <c r="Q67" s="101">
        <f>N67+O67</f>
        <v>0</v>
      </c>
      <c r="R67" s="206">
        <v>78</v>
      </c>
      <c r="S67" s="207">
        <v>48</v>
      </c>
      <c r="T67" s="207"/>
      <c r="U67" s="101">
        <f>R67+S67</f>
        <v>126</v>
      </c>
      <c r="V67" s="206"/>
      <c r="W67" s="207"/>
      <c r="X67" s="207"/>
      <c r="Y67" s="207"/>
      <c r="Z67" s="71">
        <f>V67+W67+X67+Y67</f>
        <v>0</v>
      </c>
      <c r="AA67" s="41"/>
    </row>
    <row r="68" spans="1:27" ht="15.75" customHeight="1" x14ac:dyDescent="0.25">
      <c r="A68" s="132" t="s">
        <v>110</v>
      </c>
      <c r="B68" s="133" t="s">
        <v>95</v>
      </c>
      <c r="C68" s="134"/>
      <c r="D68" s="106"/>
      <c r="E68" s="107">
        <v>6</v>
      </c>
      <c r="F68" s="19">
        <f>H68</f>
        <v>108</v>
      </c>
      <c r="G68" s="19"/>
      <c r="H68" s="19">
        <f>Q68+U68+Z68</f>
        <v>108</v>
      </c>
      <c r="I68" s="105"/>
      <c r="J68" s="107"/>
      <c r="K68" s="223"/>
      <c r="L68" s="224"/>
      <c r="M68" s="107"/>
      <c r="N68" s="223"/>
      <c r="O68" s="224"/>
      <c r="P68" s="224"/>
      <c r="Q68" s="107"/>
      <c r="R68" s="264"/>
      <c r="S68" s="265">
        <v>108</v>
      </c>
      <c r="T68" s="265"/>
      <c r="U68" s="266">
        <f>R68+S68</f>
        <v>108</v>
      </c>
      <c r="V68" s="223"/>
      <c r="W68" s="224"/>
      <c r="X68" s="224"/>
      <c r="Y68" s="224"/>
      <c r="Z68" s="107">
        <f>V68+W68+X68+Y68</f>
        <v>0</v>
      </c>
      <c r="AA68" s="41"/>
    </row>
    <row r="69" spans="1:27" ht="15.75" customHeight="1" thickBot="1" x14ac:dyDescent="0.3">
      <c r="A69" s="135" t="s">
        <v>111</v>
      </c>
      <c r="B69" s="136" t="s">
        <v>97</v>
      </c>
      <c r="C69" s="137"/>
      <c r="D69" s="111"/>
      <c r="E69" s="112">
        <v>6</v>
      </c>
      <c r="F69" s="19">
        <f>H69</f>
        <v>144</v>
      </c>
      <c r="G69" s="113"/>
      <c r="H69" s="19">
        <f>Q69+U69+Z69</f>
        <v>144</v>
      </c>
      <c r="I69" s="110"/>
      <c r="J69" s="112"/>
      <c r="K69" s="225"/>
      <c r="L69" s="226"/>
      <c r="M69" s="112"/>
      <c r="N69" s="225"/>
      <c r="O69" s="226"/>
      <c r="P69" s="226"/>
      <c r="Q69" s="112"/>
      <c r="R69" s="267"/>
      <c r="S69" s="268"/>
      <c r="T69" s="268">
        <v>144</v>
      </c>
      <c r="U69" s="269">
        <f>T69</f>
        <v>144</v>
      </c>
      <c r="V69" s="225"/>
      <c r="W69" s="226"/>
      <c r="X69" s="226"/>
      <c r="Y69" s="226"/>
      <c r="Z69" s="112">
        <f>V69+W69+X69+Y69</f>
        <v>0</v>
      </c>
      <c r="AA69" s="41"/>
    </row>
    <row r="70" spans="1:27" ht="15.75" customHeight="1" thickBot="1" x14ac:dyDescent="0.3">
      <c r="A70" s="138"/>
      <c r="B70" s="139" t="s">
        <v>112</v>
      </c>
      <c r="C70" s="140"/>
      <c r="D70" s="36"/>
      <c r="E70" s="79"/>
      <c r="F70" s="24">
        <f t="shared" ref="F70:Z70" si="27">F10+F26+F31+F35</f>
        <v>7524</v>
      </c>
      <c r="G70" s="24">
        <f t="shared" si="27"/>
        <v>2196</v>
      </c>
      <c r="H70" s="24">
        <f t="shared" si="27"/>
        <v>5328</v>
      </c>
      <c r="I70" s="24">
        <f t="shared" si="27"/>
        <v>2223.1000000000004</v>
      </c>
      <c r="J70" s="24">
        <f t="shared" si="27"/>
        <v>40</v>
      </c>
      <c r="K70" s="26">
        <f t="shared" si="27"/>
        <v>612</v>
      </c>
      <c r="L70" s="24">
        <f t="shared" si="27"/>
        <v>792</v>
      </c>
      <c r="M70" s="24">
        <f t="shared" si="27"/>
        <v>1404</v>
      </c>
      <c r="N70" s="26">
        <f t="shared" si="27"/>
        <v>576</v>
      </c>
      <c r="O70" s="141">
        <f t="shared" si="27"/>
        <v>756</v>
      </c>
      <c r="P70" s="142">
        <f t="shared" si="27"/>
        <v>108</v>
      </c>
      <c r="Q70" s="24">
        <f t="shared" si="27"/>
        <v>1440</v>
      </c>
      <c r="R70" s="141">
        <f t="shared" si="27"/>
        <v>576</v>
      </c>
      <c r="S70" s="141">
        <f t="shared" si="27"/>
        <v>684</v>
      </c>
      <c r="T70" s="142">
        <f t="shared" si="27"/>
        <v>144</v>
      </c>
      <c r="U70" s="24">
        <f t="shared" si="27"/>
        <v>1404</v>
      </c>
      <c r="V70" s="141">
        <f t="shared" si="27"/>
        <v>612</v>
      </c>
      <c r="W70" s="141">
        <f t="shared" si="27"/>
        <v>108</v>
      </c>
      <c r="X70" s="141">
        <f t="shared" si="27"/>
        <v>0</v>
      </c>
      <c r="Y70" s="142">
        <f t="shared" si="27"/>
        <v>360</v>
      </c>
      <c r="Z70" s="24">
        <f t="shared" si="27"/>
        <v>756</v>
      </c>
      <c r="AA70" s="41"/>
    </row>
    <row r="71" spans="1:27" ht="24" customHeight="1" x14ac:dyDescent="0.25">
      <c r="A71" s="262" t="s">
        <v>113</v>
      </c>
      <c r="B71" s="263" t="s">
        <v>114</v>
      </c>
      <c r="C71" s="261"/>
      <c r="D71" s="66"/>
      <c r="E71" s="30"/>
      <c r="F71" s="65"/>
      <c r="G71" s="66"/>
      <c r="H71" s="260"/>
      <c r="I71" s="66"/>
      <c r="J71" s="248"/>
      <c r="K71" s="246"/>
      <c r="L71" s="247"/>
      <c r="M71" s="248"/>
      <c r="N71" s="252"/>
      <c r="O71" s="253"/>
      <c r="P71" s="253"/>
      <c r="Q71" s="254"/>
      <c r="R71" s="65"/>
      <c r="S71" s="66"/>
      <c r="T71" s="66"/>
      <c r="U71" s="30"/>
      <c r="V71" s="65"/>
      <c r="W71" s="66"/>
      <c r="X71" s="66"/>
      <c r="Y71" s="66"/>
      <c r="Z71" s="30" t="s">
        <v>115</v>
      </c>
      <c r="AA71" s="41"/>
    </row>
    <row r="72" spans="1:27" ht="24" customHeight="1" thickBot="1" x14ac:dyDescent="0.3">
      <c r="A72" s="271" t="s">
        <v>116</v>
      </c>
      <c r="B72" s="272" t="s">
        <v>117</v>
      </c>
      <c r="C72" s="273"/>
      <c r="D72" s="274"/>
      <c r="E72" s="275"/>
      <c r="F72" s="276"/>
      <c r="G72" s="274"/>
      <c r="H72" s="257"/>
      <c r="I72" s="259"/>
      <c r="J72" s="251"/>
      <c r="K72" s="249"/>
      <c r="L72" s="250"/>
      <c r="M72" s="251"/>
      <c r="N72" s="255"/>
      <c r="O72" s="256"/>
      <c r="P72" s="256"/>
      <c r="Q72" s="257"/>
      <c r="R72" s="258"/>
      <c r="S72" s="259"/>
      <c r="T72" s="259"/>
      <c r="U72" s="7"/>
      <c r="V72" s="258"/>
      <c r="W72" s="259"/>
      <c r="X72" s="259"/>
      <c r="Y72" s="259"/>
      <c r="Z72" s="257" t="s">
        <v>118</v>
      </c>
      <c r="AA72" s="41"/>
    </row>
    <row r="73" spans="1:27" ht="38.25" customHeight="1" x14ac:dyDescent="0.25">
      <c r="A73" s="301" t="s">
        <v>156</v>
      </c>
      <c r="B73" s="301"/>
      <c r="C73" s="301"/>
      <c r="D73" s="301"/>
      <c r="E73" s="301"/>
      <c r="F73" s="301"/>
      <c r="G73" s="301"/>
      <c r="H73" s="306" t="s">
        <v>119</v>
      </c>
      <c r="I73" s="307"/>
      <c r="J73" s="307"/>
      <c r="K73" s="277">
        <v>612</v>
      </c>
      <c r="L73" s="278">
        <v>792</v>
      </c>
      <c r="M73" s="279">
        <v>1404</v>
      </c>
      <c r="N73" s="277">
        <v>576</v>
      </c>
      <c r="O73" s="278">
        <v>756</v>
      </c>
      <c r="P73" s="278">
        <v>0</v>
      </c>
      <c r="Q73" s="279">
        <f>N73+O73</f>
        <v>1332</v>
      </c>
      <c r="R73" s="290">
        <v>468</v>
      </c>
      <c r="S73" s="291">
        <v>576</v>
      </c>
      <c r="T73" s="291">
        <v>0</v>
      </c>
      <c r="U73" s="292">
        <f>R73+S73</f>
        <v>1044</v>
      </c>
      <c r="V73" s="290">
        <v>612</v>
      </c>
      <c r="W73" s="291">
        <v>0</v>
      </c>
      <c r="X73" s="291"/>
      <c r="Y73" s="291">
        <v>0</v>
      </c>
      <c r="Z73" s="292">
        <f>V73+W73</f>
        <v>612</v>
      </c>
      <c r="AA73" s="41"/>
    </row>
    <row r="74" spans="1:27" ht="15.75" customHeight="1" x14ac:dyDescent="0.25">
      <c r="A74" s="298" t="s">
        <v>120</v>
      </c>
      <c r="B74" s="298"/>
      <c r="C74" s="298"/>
      <c r="D74" s="298"/>
      <c r="E74" s="298"/>
      <c r="F74" s="298"/>
      <c r="G74" s="298"/>
      <c r="H74" s="302" t="s">
        <v>121</v>
      </c>
      <c r="I74" s="303"/>
      <c r="J74" s="303"/>
      <c r="K74" s="280">
        <v>0</v>
      </c>
      <c r="L74" s="281">
        <v>0</v>
      </c>
      <c r="M74" s="282">
        <v>0</v>
      </c>
      <c r="N74" s="280">
        <v>0</v>
      </c>
      <c r="O74" s="281">
        <v>0</v>
      </c>
      <c r="P74" s="281">
        <v>108</v>
      </c>
      <c r="Q74" s="282">
        <f>P74+O74+N74</f>
        <v>108</v>
      </c>
      <c r="R74" s="293">
        <v>108</v>
      </c>
      <c r="S74" s="294">
        <v>108</v>
      </c>
      <c r="T74" s="294">
        <v>0</v>
      </c>
      <c r="U74" s="282">
        <f>T74+S74+R74</f>
        <v>216</v>
      </c>
      <c r="V74" s="293">
        <v>0</v>
      </c>
      <c r="W74" s="294">
        <v>108</v>
      </c>
      <c r="X74" s="294"/>
      <c r="Y74" s="294">
        <v>0</v>
      </c>
      <c r="Z74" s="282">
        <f>Y74+X74+W74+V74</f>
        <v>108</v>
      </c>
      <c r="AA74" s="41"/>
    </row>
    <row r="75" spans="1:27" ht="24.95" customHeight="1" x14ac:dyDescent="0.25">
      <c r="A75" s="298" t="s">
        <v>122</v>
      </c>
      <c r="B75" s="298"/>
      <c r="C75" s="298"/>
      <c r="D75" s="298"/>
      <c r="E75" s="298"/>
      <c r="F75" s="298"/>
      <c r="G75" s="298"/>
      <c r="H75" s="302" t="s">
        <v>123</v>
      </c>
      <c r="I75" s="303"/>
      <c r="J75" s="303"/>
      <c r="K75" s="280">
        <v>0</v>
      </c>
      <c r="L75" s="281">
        <v>0</v>
      </c>
      <c r="M75" s="282">
        <v>0</v>
      </c>
      <c r="N75" s="280">
        <v>0</v>
      </c>
      <c r="O75" s="281">
        <v>0</v>
      </c>
      <c r="P75" s="281">
        <v>0</v>
      </c>
      <c r="Q75" s="282">
        <f>P75+O75+N75</f>
        <v>0</v>
      </c>
      <c r="R75" s="293">
        <v>0</v>
      </c>
      <c r="S75" s="294">
        <v>0</v>
      </c>
      <c r="T75" s="294">
        <v>144</v>
      </c>
      <c r="U75" s="282">
        <f>T75+S75+R75</f>
        <v>144</v>
      </c>
      <c r="V75" s="293">
        <v>0</v>
      </c>
      <c r="W75" s="294">
        <v>0</v>
      </c>
      <c r="X75" s="294">
        <v>0</v>
      </c>
      <c r="Y75" s="294">
        <v>360</v>
      </c>
      <c r="Z75" s="282">
        <f>Y75+X75+W75+V75</f>
        <v>360</v>
      </c>
      <c r="AA75" s="41"/>
    </row>
    <row r="76" spans="1:27" ht="19.899999999999999" customHeight="1" x14ac:dyDescent="0.25">
      <c r="A76" s="298" t="s">
        <v>158</v>
      </c>
      <c r="B76" s="298"/>
      <c r="C76" s="298"/>
      <c r="D76" s="298"/>
      <c r="E76" s="298"/>
      <c r="F76" s="298"/>
      <c r="G76" s="298"/>
      <c r="H76" s="302" t="s">
        <v>124</v>
      </c>
      <c r="I76" s="303"/>
      <c r="J76" s="303"/>
      <c r="K76" s="280">
        <v>0</v>
      </c>
      <c r="L76" s="281">
        <v>3</v>
      </c>
      <c r="M76" s="282">
        <v>3</v>
      </c>
      <c r="N76" s="280">
        <v>2</v>
      </c>
      <c r="O76" s="281">
        <v>2</v>
      </c>
      <c r="P76" s="281">
        <v>0</v>
      </c>
      <c r="Q76" s="282">
        <v>4</v>
      </c>
      <c r="R76" s="293">
        <v>2</v>
      </c>
      <c r="S76" s="294">
        <v>4</v>
      </c>
      <c r="T76" s="294">
        <v>0</v>
      </c>
      <c r="U76" s="282">
        <v>6</v>
      </c>
      <c r="V76" s="293">
        <v>2</v>
      </c>
      <c r="W76" s="294">
        <v>0</v>
      </c>
      <c r="X76" s="294">
        <v>0</v>
      </c>
      <c r="Y76" s="294">
        <v>0</v>
      </c>
      <c r="Z76" s="282">
        <v>2</v>
      </c>
      <c r="AA76" s="41"/>
    </row>
    <row r="77" spans="1:27" ht="16.5" customHeight="1" x14ac:dyDescent="0.25">
      <c r="A77" s="298"/>
      <c r="B77" s="298"/>
      <c r="C77" s="298"/>
      <c r="D77" s="298"/>
      <c r="E77" s="298"/>
      <c r="F77" s="298"/>
      <c r="G77" s="298"/>
      <c r="H77" s="304" t="s">
        <v>125</v>
      </c>
      <c r="I77" s="305"/>
      <c r="J77" s="305"/>
      <c r="K77" s="283">
        <v>0</v>
      </c>
      <c r="L77" s="284">
        <v>9</v>
      </c>
      <c r="M77" s="285">
        <v>9</v>
      </c>
      <c r="N77" s="283">
        <v>1</v>
      </c>
      <c r="O77" s="284">
        <v>9</v>
      </c>
      <c r="P77" s="284">
        <v>0</v>
      </c>
      <c r="Q77" s="282">
        <v>10</v>
      </c>
      <c r="R77" s="283">
        <v>0</v>
      </c>
      <c r="S77" s="284">
        <v>5</v>
      </c>
      <c r="T77" s="284">
        <v>0</v>
      </c>
      <c r="U77" s="282">
        <v>5</v>
      </c>
      <c r="V77" s="283">
        <v>4</v>
      </c>
      <c r="W77" s="284">
        <v>0</v>
      </c>
      <c r="X77" s="284">
        <v>0</v>
      </c>
      <c r="Y77" s="284">
        <v>0</v>
      </c>
      <c r="Z77" s="282">
        <v>4</v>
      </c>
      <c r="AA77" s="41"/>
    </row>
    <row r="78" spans="1:27" ht="27" customHeight="1" thickBot="1" x14ac:dyDescent="0.3">
      <c r="A78" s="298" t="s">
        <v>157</v>
      </c>
      <c r="B78" s="298"/>
      <c r="C78" s="298"/>
      <c r="D78" s="298"/>
      <c r="E78" s="298"/>
      <c r="F78" s="298"/>
      <c r="G78" s="298"/>
      <c r="H78" s="299" t="s">
        <v>126</v>
      </c>
      <c r="I78" s="300"/>
      <c r="J78" s="300"/>
      <c r="K78" s="286">
        <v>0</v>
      </c>
      <c r="L78" s="287">
        <v>0</v>
      </c>
      <c r="M78" s="288">
        <v>0</v>
      </c>
      <c r="N78" s="286">
        <v>0</v>
      </c>
      <c r="O78" s="287">
        <v>0</v>
      </c>
      <c r="P78" s="287">
        <v>0</v>
      </c>
      <c r="Q78" s="289">
        <v>0</v>
      </c>
      <c r="R78" s="295">
        <v>1</v>
      </c>
      <c r="S78" s="296">
        <v>0</v>
      </c>
      <c r="T78" s="296">
        <v>0</v>
      </c>
      <c r="U78" s="289">
        <v>1</v>
      </c>
      <c r="V78" s="295">
        <v>0</v>
      </c>
      <c r="W78" s="296">
        <v>0</v>
      </c>
      <c r="X78" s="296">
        <v>0</v>
      </c>
      <c r="Y78" s="296">
        <v>0</v>
      </c>
      <c r="Z78" s="289">
        <v>0</v>
      </c>
    </row>
  </sheetData>
  <mergeCells count="55">
    <mergeCell ref="C10:E10"/>
    <mergeCell ref="C11:E11"/>
    <mergeCell ref="C22:E22"/>
    <mergeCell ref="S5:T5"/>
    <mergeCell ref="U5:U8"/>
    <mergeCell ref="S7:S8"/>
    <mergeCell ref="T7:T8"/>
    <mergeCell ref="W5:Y5"/>
    <mergeCell ref="W6:Y6"/>
    <mergeCell ref="R7:R8"/>
    <mergeCell ref="Y7:Y8"/>
    <mergeCell ref="V7:V8"/>
    <mergeCell ref="W7:W8"/>
    <mergeCell ref="X7:X8"/>
    <mergeCell ref="A2:A8"/>
    <mergeCell ref="B2:B8"/>
    <mergeCell ref="C2:E3"/>
    <mergeCell ref="F2:J2"/>
    <mergeCell ref="F3:F8"/>
    <mergeCell ref="G3:G8"/>
    <mergeCell ref="H3:J4"/>
    <mergeCell ref="C4:C8"/>
    <mergeCell ref="D4:D8"/>
    <mergeCell ref="E4:E8"/>
    <mergeCell ref="I6:I8"/>
    <mergeCell ref="J6:J8"/>
    <mergeCell ref="H5:H8"/>
    <mergeCell ref="I5:J5"/>
    <mergeCell ref="K2:Z3"/>
    <mergeCell ref="K4:M4"/>
    <mergeCell ref="N4:Q4"/>
    <mergeCell ref="O6:P6"/>
    <mergeCell ref="K7:K8"/>
    <mergeCell ref="L7:L8"/>
    <mergeCell ref="N7:N8"/>
    <mergeCell ref="O7:O8"/>
    <mergeCell ref="P7:P8"/>
    <mergeCell ref="R4:U4"/>
    <mergeCell ref="V4:Z4"/>
    <mergeCell ref="M5:M8"/>
    <mergeCell ref="O5:P5"/>
    <mergeCell ref="Q5:Q8"/>
    <mergeCell ref="Z5:Z8"/>
    <mergeCell ref="S6:T6"/>
    <mergeCell ref="A74:G74"/>
    <mergeCell ref="A75:G75"/>
    <mergeCell ref="H78:J78"/>
    <mergeCell ref="A73:G73"/>
    <mergeCell ref="A78:G78"/>
    <mergeCell ref="H75:J75"/>
    <mergeCell ref="H76:J76"/>
    <mergeCell ref="H77:J77"/>
    <mergeCell ref="H73:J73"/>
    <mergeCell ref="H74:J74"/>
    <mergeCell ref="A76:G77"/>
  </mergeCells>
  <pageMargins left="0.196527777777778" right="0" top="0.196527777777778" bottom="0.196527777777778" header="0.51180555555555496" footer="0.51180555555555496"/>
  <pageSetup paperSize="9" firstPageNumber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4144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учебного процесса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НТПТИС</cp:lastModifiedBy>
  <cp:revision>8</cp:revision>
  <cp:lastPrinted>2019-08-29T09:58:20Z</cp:lastPrinted>
  <dcterms:created xsi:type="dcterms:W3CDTF">2006-09-16T00:00:00Z</dcterms:created>
  <dcterms:modified xsi:type="dcterms:W3CDTF">2021-01-15T07:57:23Z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