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8130" tabRatio="991" activeTab="0"/>
  </bookViews>
  <sheets>
    <sheet name="15.01.20" sheetId="1" r:id="rId1"/>
  </sheets>
  <definedNames>
    <definedName name="__DdeLink__1834_1807710811" localSheetId="0">'15.01.20'!$A$2</definedName>
  </definedNames>
  <calcPr fullCalcOnLoad="1"/>
</workbook>
</file>

<file path=xl/sharedStrings.xml><?xml version="1.0" encoding="utf-8"?>
<sst xmlns="http://schemas.openxmlformats.org/spreadsheetml/2006/main" count="149" uniqueCount="141">
  <si>
    <t>I курс</t>
  </si>
  <si>
    <t>Итого за I курс</t>
  </si>
  <si>
    <t>II курс</t>
  </si>
  <si>
    <t>Итого за II курс</t>
  </si>
  <si>
    <t>III курс</t>
  </si>
  <si>
    <t>Итого за III курс</t>
  </si>
  <si>
    <t>Экзамены</t>
  </si>
  <si>
    <t>Зачеты</t>
  </si>
  <si>
    <t>Дифференцированные зачеты</t>
  </si>
  <si>
    <t>всего занятий</t>
  </si>
  <si>
    <t>в т.ч.лаб.и практ. занятий</t>
  </si>
  <si>
    <t xml:space="preserve">1 семестр </t>
  </si>
  <si>
    <t xml:space="preserve">2 семестр </t>
  </si>
  <si>
    <t xml:space="preserve">3 семестр </t>
  </si>
  <si>
    <t xml:space="preserve">4 семестр </t>
  </si>
  <si>
    <t xml:space="preserve">5 семестр </t>
  </si>
  <si>
    <t xml:space="preserve">6 семестр </t>
  </si>
  <si>
    <t>Иностранный язык</t>
  </si>
  <si>
    <t>История</t>
  </si>
  <si>
    <t>Физическая культура</t>
  </si>
  <si>
    <t>Обязательная часть циклов ОПОП и раздел «Физическая культура»</t>
  </si>
  <si>
    <t>ОП.00</t>
  </si>
  <si>
    <t xml:space="preserve">Общепрофессиональный  цикл </t>
  </si>
  <si>
    <t>ОП.01</t>
  </si>
  <si>
    <t>ОП.05</t>
  </si>
  <si>
    <t>ОП.06</t>
  </si>
  <si>
    <t>ОП.07</t>
  </si>
  <si>
    <t>Безопасность жизнедеятельности</t>
  </si>
  <si>
    <t>Вариативная часть учебных циклов ППКРС</t>
  </si>
  <si>
    <t>ОП.08</t>
  </si>
  <si>
    <t>П.00</t>
  </si>
  <si>
    <t>Профессиональный цикл</t>
  </si>
  <si>
    <t>ПМ.01</t>
  </si>
  <si>
    <t>УП.01</t>
  </si>
  <si>
    <t xml:space="preserve">Учебная практика </t>
  </si>
  <si>
    <t>ПП.01</t>
  </si>
  <si>
    <t>ПМ.02</t>
  </si>
  <si>
    <t>УП.02</t>
  </si>
  <si>
    <t>ПП.02</t>
  </si>
  <si>
    <t>ФК.00</t>
  </si>
  <si>
    <t>ИГА.00</t>
  </si>
  <si>
    <t>Государственная (итоговая) аттестация</t>
  </si>
  <si>
    <t xml:space="preserve">                 Всего</t>
  </si>
  <si>
    <t>дисциплин и МДК</t>
  </si>
  <si>
    <t>учебной практики</t>
  </si>
  <si>
    <t>произв. практики</t>
  </si>
  <si>
    <t>экзаменов</t>
  </si>
  <si>
    <t>дифф. зачетов</t>
  </si>
  <si>
    <t>зачетов</t>
  </si>
  <si>
    <t>Перечень видов учебной деятельности</t>
  </si>
  <si>
    <t>Объем образовательной программы</t>
  </si>
  <si>
    <t>код</t>
  </si>
  <si>
    <t>наименование</t>
  </si>
  <si>
    <t>всего</t>
  </si>
  <si>
    <t>Основы безопасности жизнедеятельности</t>
  </si>
  <si>
    <t>Обществознание (вкл. экономику и право)</t>
  </si>
  <si>
    <t>Консультации для обучающихся по очной форме обучения образовательной организацией из расчета 4 часа на одного обучающегося на каждый учебный год</t>
  </si>
  <si>
    <t>ОП.09</t>
  </si>
  <si>
    <t xml:space="preserve">Выпускная квалификационная работа: выпускная практическая квалификационная работа и письменная экзаменационная работа 
</t>
  </si>
  <si>
    <t>Государственная (итоговая) аттестация: с 15.06 по 22.06</t>
  </si>
  <si>
    <t>Астрономия</t>
  </si>
  <si>
    <t>Литература</t>
  </si>
  <si>
    <t>2;4</t>
  </si>
  <si>
    <t>1;3</t>
  </si>
  <si>
    <t>Производственная практика</t>
  </si>
  <si>
    <t>Формы промежуточной аттестации (по семестрам)</t>
  </si>
  <si>
    <t>самостоятельная  работа</t>
  </si>
  <si>
    <t>Нагрузка во взаимодействии с преподавателем</t>
  </si>
  <si>
    <t>Распределение обязательной аудиторной нагрузки (включая обязательную нагрузку и все виды практики в составе профессиональных модулей) по курсам и семестрам (час.в семестре)</t>
  </si>
  <si>
    <t xml:space="preserve">Русский язык </t>
  </si>
  <si>
    <t>Родной язык</t>
  </si>
  <si>
    <t>1;2</t>
  </si>
  <si>
    <t>Черчение</t>
  </si>
  <si>
    <t>1п/а</t>
  </si>
  <si>
    <t>2п/а</t>
  </si>
  <si>
    <t>13п/п</t>
  </si>
  <si>
    <t>Химия</t>
  </si>
  <si>
    <t>Биология</t>
  </si>
  <si>
    <t>3;4</t>
  </si>
  <si>
    <t>2021-2024</t>
  </si>
  <si>
    <t>ОП.02</t>
  </si>
  <si>
    <t>2 нед.</t>
  </si>
  <si>
    <t>Основы автоматизации производства</t>
  </si>
  <si>
    <t>3у/п</t>
  </si>
  <si>
    <t>1 п/а</t>
  </si>
  <si>
    <t>УП.ОЗ</t>
  </si>
  <si>
    <t>Основы черчения</t>
  </si>
  <si>
    <t>Основы электротехники и микроэлектроники</t>
  </si>
  <si>
    <t>ОП. 03</t>
  </si>
  <si>
    <t>Основы технической механики</t>
  </si>
  <si>
    <t>ОП. 04</t>
  </si>
  <si>
    <t>Допуски и технические измерения</t>
  </si>
  <si>
    <t>Основы материаловедения</t>
  </si>
  <si>
    <t>Технология проектной деятельности (индивидуальный проект)</t>
  </si>
  <si>
    <t>Экономика отрасли и предприятия</t>
  </si>
  <si>
    <t>ОП.10</t>
  </si>
  <si>
    <t>Выполнение слесарных и слесарно-сборочных работ</t>
  </si>
  <si>
    <t>МДК.01.01</t>
  </si>
  <si>
    <t>Технология слесарных и слесарно-сборочных работ</t>
  </si>
  <si>
    <t>Выполнение электромонтажных работ и контрольно-измерительными приборами и средствами автоматики</t>
  </si>
  <si>
    <t>МДК.02.01</t>
  </si>
  <si>
    <t>Технология электромонтажных работ</t>
  </si>
  <si>
    <t>МДК.02.02</t>
  </si>
  <si>
    <t>ПМ.ОЗ</t>
  </si>
  <si>
    <t>Сборка, ремонт, регулировка контрольно-измерительных приборов и систем автоматики</t>
  </si>
  <si>
    <t>МДК.03.01</t>
  </si>
  <si>
    <t>Технология сборки, ремонта, регулировки контрольно-измерительных приборов и систем автоматики</t>
  </si>
  <si>
    <t>ПП.ОЗ</t>
  </si>
  <si>
    <t>15.01.20 Слесарь по контрольно-измерительным приборам и автоматике</t>
  </si>
  <si>
    <t>Информатика</t>
  </si>
  <si>
    <t>ОУП.00</t>
  </si>
  <si>
    <t>Общие учебные предметы</t>
  </si>
  <si>
    <t>ОУП.01</t>
  </si>
  <si>
    <t>ОУП.02</t>
  </si>
  <si>
    <t>ОУП.03</t>
  </si>
  <si>
    <t>ОУП.04 У</t>
  </si>
  <si>
    <t>Математика</t>
  </si>
  <si>
    <t>ОУП.05</t>
  </si>
  <si>
    <t>ОУП.06</t>
  </si>
  <si>
    <t>ОУП.07</t>
  </si>
  <si>
    <t>ОУП.08</t>
  </si>
  <si>
    <t>УПВ</t>
  </si>
  <si>
    <t>Учебные предметы по выбору</t>
  </si>
  <si>
    <t>УПВ.01</t>
  </si>
  <si>
    <t>УПВ.02 У</t>
  </si>
  <si>
    <t>УПВ.03 У</t>
  </si>
  <si>
    <t>ДУП</t>
  </si>
  <si>
    <t>Дополнительные учебные предметы</t>
  </si>
  <si>
    <t>ДУП.01</t>
  </si>
  <si>
    <t>Основы профессиональной деятельности</t>
  </si>
  <si>
    <t>Р.1</t>
  </si>
  <si>
    <t>Р.2</t>
  </si>
  <si>
    <t>Р.3</t>
  </si>
  <si>
    <t>Р.4</t>
  </si>
  <si>
    <t>Р.5</t>
  </si>
  <si>
    <t xml:space="preserve">Индивидуальный проект </t>
  </si>
  <si>
    <t>Физика</t>
  </si>
  <si>
    <t>Проверка и наладка средств измерения и автоматизации</t>
  </si>
  <si>
    <t>Технология проведения стандартных испытаний, метрологических поверок средств измерений и элементов систем автоматики</t>
  </si>
  <si>
    <t xml:space="preserve">Общеобразовательные учебные дисциплины </t>
  </si>
  <si>
    <t>1;4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</si>
</sst>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2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sz val="8"/>
      <name val="Arial Cyr"/>
      <family val="2"/>
    </font>
    <font>
      <sz val="6"/>
      <name val="Arial Cyr"/>
      <family val="2"/>
    </font>
    <font>
      <b/>
      <sz val="6"/>
      <name val="Times New Roman"/>
      <family val="1"/>
    </font>
    <font>
      <sz val="12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A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>
        <color rgb="FF000000"/>
      </left>
      <right style="thin">
        <color indexed="8"/>
      </right>
      <top style="medium">
        <color indexed="8"/>
      </top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rgb="FF000000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rgb="FF000000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4" fillId="0" borderId="11" xfId="0" applyNumberFormat="1" applyFont="1" applyBorder="1" applyAlignment="1">
      <alignment wrapText="1"/>
    </xf>
    <xf numFmtId="1" fontId="5" fillId="0" borderId="0" xfId="0" applyNumberFormat="1" applyFont="1" applyAlignment="1">
      <alignment/>
    </xf>
    <xf numFmtId="1" fontId="3" fillId="0" borderId="10" xfId="0" applyNumberFormat="1" applyFont="1" applyBorder="1" applyAlignment="1">
      <alignment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wrapText="1"/>
    </xf>
    <xf numFmtId="1" fontId="3" fillId="0" borderId="19" xfId="0" applyNumberFormat="1" applyFont="1" applyBorder="1" applyAlignment="1">
      <alignment wrapText="1"/>
    </xf>
    <xf numFmtId="1" fontId="3" fillId="0" borderId="20" xfId="0" applyNumberFormat="1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wrapText="1"/>
    </xf>
    <xf numFmtId="1" fontId="3" fillId="0" borderId="24" xfId="0" applyNumberFormat="1" applyFont="1" applyBorder="1" applyAlignment="1">
      <alignment wrapText="1"/>
    </xf>
    <xf numFmtId="1" fontId="3" fillId="0" borderId="25" xfId="0" applyNumberFormat="1" applyFont="1" applyBorder="1" applyAlignment="1">
      <alignment wrapText="1"/>
    </xf>
    <xf numFmtId="1" fontId="3" fillId="0" borderId="26" xfId="0" applyNumberFormat="1" applyFont="1" applyBorder="1" applyAlignment="1">
      <alignment horizontal="center" vertical="top" wrapText="1"/>
    </xf>
    <xf numFmtId="1" fontId="4" fillId="0" borderId="27" xfId="0" applyNumberFormat="1" applyFont="1" applyBorder="1" applyAlignment="1">
      <alignment vertical="top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vertical="top" wrapText="1"/>
    </xf>
    <xf numFmtId="1" fontId="4" fillId="0" borderId="28" xfId="0" applyNumberFormat="1" applyFont="1" applyBorder="1" applyAlignment="1">
      <alignment vertical="top" wrapText="1"/>
    </xf>
    <xf numFmtId="1" fontId="8" fillId="0" borderId="15" xfId="0" applyNumberFormat="1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1" fontId="9" fillId="0" borderId="15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 wrapText="1"/>
    </xf>
    <xf numFmtId="1" fontId="7" fillId="0" borderId="22" xfId="0" applyNumberFormat="1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33" borderId="21" xfId="0" applyNumberFormat="1" applyFont="1" applyFill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3" fillId="33" borderId="20" xfId="0" applyNumberFormat="1" applyFont="1" applyFill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33" borderId="22" xfId="0" applyNumberFormat="1" applyFont="1" applyFill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33" borderId="13" xfId="0" applyNumberFormat="1" applyFont="1" applyFill="1" applyBorder="1" applyAlignment="1">
      <alignment horizontal="center" vertical="center"/>
    </xf>
    <xf numFmtId="1" fontId="3" fillId="33" borderId="12" xfId="0" applyNumberFormat="1" applyFont="1" applyFill="1" applyBorder="1" applyAlignment="1">
      <alignment horizontal="center" vertical="center"/>
    </xf>
    <xf numFmtId="1" fontId="4" fillId="33" borderId="14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vertical="top" wrapText="1"/>
    </xf>
    <xf numFmtId="1" fontId="6" fillId="0" borderId="12" xfId="0" applyNumberFormat="1" applyFont="1" applyBorder="1" applyAlignment="1">
      <alignment vertical="top" wrapText="1"/>
    </xf>
    <xf numFmtId="1" fontId="6" fillId="0" borderId="13" xfId="0" applyNumberFormat="1" applyFont="1" applyBorder="1" applyAlignment="1">
      <alignment vertical="top" wrapText="1"/>
    </xf>
    <xf numFmtId="1" fontId="6" fillId="0" borderId="14" xfId="0" applyNumberFormat="1" applyFont="1" applyFill="1" applyBorder="1" applyAlignment="1" applyProtection="1">
      <alignment horizontal="center" vertical="top"/>
      <protection/>
    </xf>
    <xf numFmtId="1" fontId="4" fillId="0" borderId="10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wrapText="1"/>
    </xf>
    <xf numFmtId="1" fontId="6" fillId="0" borderId="13" xfId="0" applyNumberFormat="1" applyFont="1" applyBorder="1" applyAlignment="1">
      <alignment wrapText="1"/>
    </xf>
    <xf numFmtId="1" fontId="3" fillId="0" borderId="29" xfId="0" applyNumberFormat="1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1" fontId="3" fillId="0" borderId="30" xfId="0" applyNumberFormat="1" applyFont="1" applyBorder="1" applyAlignment="1">
      <alignment wrapText="1"/>
    </xf>
    <xf numFmtId="1" fontId="3" fillId="0" borderId="31" xfId="0" applyNumberFormat="1" applyFont="1" applyBorder="1" applyAlignment="1">
      <alignment wrapText="1"/>
    </xf>
    <xf numFmtId="1" fontId="3" fillId="0" borderId="32" xfId="0" applyNumberFormat="1" applyFont="1" applyBorder="1" applyAlignment="1">
      <alignment wrapText="1"/>
    </xf>
    <xf numFmtId="1" fontId="3" fillId="0" borderId="33" xfId="0" applyNumberFormat="1" applyFont="1" applyBorder="1" applyAlignment="1">
      <alignment wrapText="1"/>
    </xf>
    <xf numFmtId="1" fontId="3" fillId="0" borderId="34" xfId="0" applyNumberFormat="1" applyFont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1" fontId="3" fillId="33" borderId="36" xfId="0" applyNumberFormat="1" applyFont="1" applyFill="1" applyBorder="1" applyAlignment="1">
      <alignment horizontal="center" vertical="center"/>
    </xf>
    <xf numFmtId="1" fontId="8" fillId="34" borderId="20" xfId="0" applyNumberFormat="1" applyFont="1" applyFill="1" applyBorder="1" applyAlignment="1">
      <alignment horizontal="center" vertical="center" wrapText="1"/>
    </xf>
    <xf numFmtId="1" fontId="8" fillId="34" borderId="21" xfId="0" applyNumberFormat="1" applyFont="1" applyFill="1" applyBorder="1" applyAlignment="1">
      <alignment horizontal="center" vertical="center" wrapText="1"/>
    </xf>
    <xf numFmtId="1" fontId="3" fillId="34" borderId="20" xfId="0" applyNumberFormat="1" applyFont="1" applyFill="1" applyBorder="1" applyAlignment="1">
      <alignment horizontal="center" vertical="center" wrapText="1"/>
    </xf>
    <xf numFmtId="1" fontId="3" fillId="34" borderId="21" xfId="0" applyNumberFormat="1" applyFont="1" applyFill="1" applyBorder="1" applyAlignment="1">
      <alignment horizontal="center" vertical="center"/>
    </xf>
    <xf numFmtId="1" fontId="3" fillId="34" borderId="22" xfId="0" applyNumberFormat="1" applyFont="1" applyFill="1" applyBorder="1" applyAlignment="1">
      <alignment horizontal="center" vertical="center" wrapText="1"/>
    </xf>
    <xf numFmtId="1" fontId="3" fillId="34" borderId="21" xfId="0" applyNumberFormat="1" applyFont="1" applyFill="1" applyBorder="1" applyAlignment="1">
      <alignment horizontal="center" vertical="center" wrapText="1"/>
    </xf>
    <xf numFmtId="1" fontId="7" fillId="34" borderId="22" xfId="0" applyNumberFormat="1" applyFont="1" applyFill="1" applyBorder="1" applyAlignment="1">
      <alignment horizontal="center" vertical="center" wrapText="1"/>
    </xf>
    <xf numFmtId="1" fontId="9" fillId="34" borderId="20" xfId="0" applyNumberFormat="1" applyFont="1" applyFill="1" applyBorder="1" applyAlignment="1">
      <alignment horizontal="center" vertical="center"/>
    </xf>
    <xf numFmtId="1" fontId="9" fillId="34" borderId="21" xfId="0" applyNumberFormat="1" applyFont="1" applyFill="1" applyBorder="1" applyAlignment="1">
      <alignment horizontal="center" vertical="center"/>
    </xf>
    <xf numFmtId="1" fontId="9" fillId="34" borderId="34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" fontId="12" fillId="0" borderId="0" xfId="0" applyNumberFormat="1" applyFont="1" applyAlignment="1">
      <alignment/>
    </xf>
    <xf numFmtId="1" fontId="4" fillId="35" borderId="20" xfId="0" applyNumberFormat="1" applyFont="1" applyFill="1" applyBorder="1" applyAlignment="1">
      <alignment horizontal="center" vertical="center" wrapText="1"/>
    </xf>
    <xf numFmtId="1" fontId="3" fillId="35" borderId="21" xfId="0" applyNumberFormat="1" applyFont="1" applyFill="1" applyBorder="1" applyAlignment="1">
      <alignment horizontal="center" vertical="center"/>
    </xf>
    <xf numFmtId="1" fontId="4" fillId="35" borderId="21" xfId="0" applyNumberFormat="1" applyFont="1" applyFill="1" applyBorder="1" applyAlignment="1">
      <alignment horizontal="center" vertical="center" wrapText="1"/>
    </xf>
    <xf numFmtId="1" fontId="4" fillId="35" borderId="22" xfId="0" applyNumberFormat="1" applyFont="1" applyFill="1" applyBorder="1" applyAlignment="1">
      <alignment horizontal="center" vertical="center" wrapText="1"/>
    </xf>
    <xf numFmtId="1" fontId="3" fillId="35" borderId="20" xfId="0" applyNumberFormat="1" applyFont="1" applyFill="1" applyBorder="1" applyAlignment="1">
      <alignment horizontal="center" vertical="center" wrapText="1"/>
    </xf>
    <xf numFmtId="1" fontId="3" fillId="35" borderId="21" xfId="0" applyNumberFormat="1" applyFont="1" applyFill="1" applyBorder="1" applyAlignment="1">
      <alignment horizontal="center" vertical="center" wrapText="1"/>
    </xf>
    <xf numFmtId="1" fontId="4" fillId="35" borderId="22" xfId="0" applyNumberFormat="1" applyFont="1" applyFill="1" applyBorder="1" applyAlignment="1">
      <alignment horizontal="center" vertical="center"/>
    </xf>
    <xf numFmtId="1" fontId="9" fillId="35" borderId="20" xfId="0" applyNumberFormat="1" applyFont="1" applyFill="1" applyBorder="1" applyAlignment="1">
      <alignment horizontal="center" vertical="center"/>
    </xf>
    <xf numFmtId="1" fontId="9" fillId="35" borderId="21" xfId="0" applyNumberFormat="1" applyFont="1" applyFill="1" applyBorder="1" applyAlignment="1">
      <alignment horizontal="center" vertical="center"/>
    </xf>
    <xf numFmtId="1" fontId="4" fillId="35" borderId="37" xfId="0" applyNumberFormat="1" applyFont="1" applyFill="1" applyBorder="1" applyAlignment="1">
      <alignment horizontal="center" vertical="center" wrapText="1"/>
    </xf>
    <xf numFmtId="1" fontId="3" fillId="35" borderId="38" xfId="0" applyNumberFormat="1" applyFont="1" applyFill="1" applyBorder="1" applyAlignment="1">
      <alignment horizontal="center" vertical="center"/>
    </xf>
    <xf numFmtId="1" fontId="4" fillId="35" borderId="38" xfId="0" applyNumberFormat="1" applyFont="1" applyFill="1" applyBorder="1" applyAlignment="1">
      <alignment horizontal="center" vertical="center" wrapText="1"/>
    </xf>
    <xf numFmtId="1" fontId="3" fillId="35" borderId="39" xfId="0" applyNumberFormat="1" applyFont="1" applyFill="1" applyBorder="1" applyAlignment="1">
      <alignment horizontal="center" vertical="center" wrapText="1"/>
    </xf>
    <xf numFmtId="1" fontId="3" fillId="35" borderId="37" xfId="0" applyNumberFormat="1" applyFont="1" applyFill="1" applyBorder="1" applyAlignment="1">
      <alignment horizontal="center" vertical="center"/>
    </xf>
    <xf numFmtId="1" fontId="4" fillId="35" borderId="39" xfId="0" applyNumberFormat="1" applyFont="1" applyFill="1" applyBorder="1" applyAlignment="1">
      <alignment horizontal="center" vertical="center"/>
    </xf>
    <xf numFmtId="1" fontId="3" fillId="35" borderId="20" xfId="0" applyNumberFormat="1" applyFont="1" applyFill="1" applyBorder="1" applyAlignment="1">
      <alignment horizontal="center" vertical="center"/>
    </xf>
    <xf numFmtId="1" fontId="4" fillId="35" borderId="39" xfId="0" applyNumberFormat="1" applyFont="1" applyFill="1" applyBorder="1" applyAlignment="1">
      <alignment horizontal="center" vertical="center" wrapText="1"/>
    </xf>
    <xf numFmtId="1" fontId="3" fillId="34" borderId="34" xfId="0" applyNumberFormat="1" applyFont="1" applyFill="1" applyBorder="1" applyAlignment="1">
      <alignment horizontal="center" vertical="center"/>
    </xf>
    <xf numFmtId="1" fontId="3" fillId="0" borderId="18" xfId="0" applyNumberFormat="1" applyFont="1" applyBorder="1" applyAlignment="1">
      <alignment horizontal="left" wrapText="1"/>
    </xf>
    <xf numFmtId="1" fontId="3" fillId="34" borderId="20" xfId="0" applyNumberFormat="1" applyFont="1" applyFill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38" xfId="0" applyNumberFormat="1" applyFont="1" applyBorder="1" applyAlignment="1">
      <alignment horizontal="center" vertical="center"/>
    </xf>
    <xf numFmtId="1" fontId="3" fillId="0" borderId="39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39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" fontId="4" fillId="0" borderId="40" xfId="0" applyNumberFormat="1" applyFont="1" applyBorder="1" applyAlignment="1">
      <alignment horizontal="center" vertical="center" wrapText="1"/>
    </xf>
    <xf numFmtId="1" fontId="3" fillId="0" borderId="41" xfId="0" applyNumberFormat="1" applyFont="1" applyBorder="1" applyAlignment="1">
      <alignment wrapText="1"/>
    </xf>
    <xf numFmtId="1" fontId="14" fillId="0" borderId="0" xfId="0" applyNumberFormat="1" applyFont="1" applyAlignment="1">
      <alignment/>
    </xf>
    <xf numFmtId="1" fontId="3" fillId="36" borderId="21" xfId="0" applyNumberFormat="1" applyFont="1" applyFill="1" applyBorder="1" applyAlignment="1">
      <alignment horizontal="center" vertical="center"/>
    </xf>
    <xf numFmtId="1" fontId="3" fillId="0" borderId="25" xfId="0" applyNumberFormat="1" applyFont="1" applyBorder="1" applyAlignment="1">
      <alignment horizontal="left" vertical="center" wrapText="1"/>
    </xf>
    <xf numFmtId="1" fontId="3" fillId="0" borderId="23" xfId="0" applyNumberFormat="1" applyFont="1" applyBorder="1" applyAlignment="1">
      <alignment horizontal="center" vertical="center"/>
    </xf>
    <xf numFmtId="1" fontId="3" fillId="0" borderId="18" xfId="0" applyNumberFormat="1" applyFont="1" applyFill="1" applyBorder="1" applyAlignment="1">
      <alignment wrapText="1"/>
    </xf>
    <xf numFmtId="1" fontId="8" fillId="0" borderId="20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center" vertical="center"/>
    </xf>
    <xf numFmtId="1" fontId="9" fillId="0" borderId="21" xfId="0" applyNumberFormat="1" applyFont="1" applyFill="1" applyBorder="1" applyAlignment="1">
      <alignment horizontal="center" vertical="center"/>
    </xf>
    <xf numFmtId="1" fontId="9" fillId="0" borderId="34" xfId="0" applyNumberFormat="1" applyFont="1" applyFill="1" applyBorder="1" applyAlignment="1">
      <alignment horizontal="center" vertical="center"/>
    </xf>
    <xf numFmtId="1" fontId="3" fillId="0" borderId="42" xfId="0" applyNumberFormat="1" applyFont="1" applyFill="1" applyBorder="1" applyAlignment="1">
      <alignment wrapText="1"/>
    </xf>
    <xf numFmtId="1" fontId="3" fillId="0" borderId="14" xfId="0" applyNumberFormat="1" applyFont="1" applyFill="1" applyBorder="1" applyAlignment="1">
      <alignment vertical="top" wrapText="1"/>
    </xf>
    <xf numFmtId="1" fontId="4" fillId="0" borderId="28" xfId="0" applyNumberFormat="1" applyFont="1" applyFill="1" applyBorder="1" applyAlignment="1">
      <alignment vertical="top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3" fillId="0" borderId="35" xfId="0" applyNumberFormat="1" applyFont="1" applyFill="1" applyBorder="1" applyAlignment="1">
      <alignment horizontal="center" vertical="center"/>
    </xf>
    <xf numFmtId="1" fontId="3" fillId="0" borderId="43" xfId="0" applyNumberFormat="1" applyFont="1" applyFill="1" applyBorder="1" applyAlignment="1">
      <alignment horizontal="center" vertical="center" wrapText="1"/>
    </xf>
    <xf numFmtId="1" fontId="3" fillId="0" borderId="44" xfId="0" applyNumberFormat="1" applyFont="1" applyFill="1" applyBorder="1" applyAlignment="1">
      <alignment horizontal="center" vertical="center"/>
    </xf>
    <xf numFmtId="1" fontId="3" fillId="0" borderId="43" xfId="0" applyNumberFormat="1" applyFont="1" applyFill="1" applyBorder="1" applyAlignment="1">
      <alignment horizontal="center" vertical="center"/>
    </xf>
    <xf numFmtId="1" fontId="4" fillId="0" borderId="45" xfId="0" applyNumberFormat="1" applyFont="1" applyFill="1" applyBorder="1" applyAlignment="1">
      <alignment horizontal="center" vertical="center"/>
    </xf>
    <xf numFmtId="1" fontId="3" fillId="0" borderId="46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" fontId="3" fillId="0" borderId="36" xfId="0" applyNumberFormat="1" applyFont="1" applyFill="1" applyBorder="1" applyAlignment="1">
      <alignment horizontal="center" vertical="center"/>
    </xf>
    <xf numFmtId="1" fontId="3" fillId="0" borderId="18" xfId="0" applyNumberFormat="1" applyFont="1" applyBorder="1" applyAlignment="1">
      <alignment vertical="center" wrapText="1"/>
    </xf>
    <xf numFmtId="1" fontId="3" fillId="0" borderId="19" xfId="0" applyNumberFormat="1" applyFont="1" applyBorder="1" applyAlignment="1">
      <alignment horizontal="left"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 wrapText="1"/>
    </xf>
    <xf numFmtId="1" fontId="3" fillId="0" borderId="36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 wrapText="1"/>
    </xf>
    <xf numFmtId="1" fontId="4" fillId="0" borderId="36" xfId="0" applyNumberFormat="1" applyFont="1" applyBorder="1" applyAlignment="1">
      <alignment horizontal="center" vertical="center" wrapText="1"/>
    </xf>
    <xf numFmtId="1" fontId="7" fillId="0" borderId="36" xfId="0" applyNumberFormat="1" applyFont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1" fontId="3" fillId="0" borderId="37" xfId="0" applyNumberFormat="1" applyFont="1" applyBorder="1" applyAlignment="1">
      <alignment horizontal="center" vertical="center" wrapText="1"/>
    </xf>
    <xf numFmtId="1" fontId="4" fillId="0" borderId="47" xfId="0" applyNumberFormat="1" applyFont="1" applyBorder="1" applyAlignment="1">
      <alignment horizontal="left" wrapText="1"/>
    </xf>
    <xf numFmtId="1" fontId="3" fillId="0" borderId="43" xfId="0" applyNumberFormat="1" applyFont="1" applyBorder="1" applyAlignment="1">
      <alignment horizontal="center" vertical="center" wrapText="1"/>
    </xf>
    <xf numFmtId="1" fontId="3" fillId="0" borderId="44" xfId="0" applyNumberFormat="1" applyFont="1" applyBorder="1" applyAlignment="1">
      <alignment horizontal="center" vertical="center" wrapText="1"/>
    </xf>
    <xf numFmtId="1" fontId="4" fillId="0" borderId="44" xfId="0" applyNumberFormat="1" applyFont="1" applyBorder="1" applyAlignment="1">
      <alignment horizontal="center" vertical="center"/>
    </xf>
    <xf numFmtId="1" fontId="3" fillId="0" borderId="45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1" fontId="3" fillId="0" borderId="44" xfId="0" applyNumberFormat="1" applyFont="1" applyBorder="1" applyAlignment="1">
      <alignment horizontal="center" vertical="center"/>
    </xf>
    <xf numFmtId="1" fontId="3" fillId="0" borderId="46" xfId="0" applyNumberFormat="1" applyFont="1" applyBorder="1" applyAlignment="1">
      <alignment horizontal="center" vertical="center"/>
    </xf>
    <xf numFmtId="1" fontId="3" fillId="0" borderId="40" xfId="0" applyNumberFormat="1" applyFont="1" applyBorder="1" applyAlignment="1">
      <alignment horizontal="center" vertical="center" wrapText="1"/>
    </xf>
    <xf numFmtId="1" fontId="3" fillId="0" borderId="48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1" fontId="4" fillId="0" borderId="50" xfId="0" applyNumberFormat="1" applyFont="1" applyBorder="1" applyAlignment="1">
      <alignment horizontal="center" wrapText="1"/>
    </xf>
    <xf numFmtId="1" fontId="4" fillId="0" borderId="51" xfId="0" applyNumberFormat="1" applyFont="1" applyBorder="1" applyAlignment="1">
      <alignment horizontal="center" wrapText="1"/>
    </xf>
    <xf numFmtId="1" fontId="4" fillId="0" borderId="52" xfId="0" applyNumberFormat="1" applyFont="1" applyBorder="1" applyAlignment="1">
      <alignment horizontal="center" wrapText="1"/>
    </xf>
    <xf numFmtId="1" fontId="13" fillId="0" borderId="53" xfId="0" applyNumberFormat="1" applyFont="1" applyBorder="1" applyAlignment="1">
      <alignment horizontal="center" vertical="center" wrapText="1"/>
    </xf>
    <xf numFmtId="1" fontId="13" fillId="0" borderId="54" xfId="0" applyNumberFormat="1" applyFont="1" applyBorder="1" applyAlignment="1">
      <alignment horizontal="center" vertical="center" wrapText="1"/>
    </xf>
    <xf numFmtId="1" fontId="3" fillId="0" borderId="39" xfId="0" applyNumberFormat="1" applyFont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/>
    </xf>
    <xf numFmtId="1" fontId="3" fillId="0" borderId="34" xfId="0" applyNumberFormat="1" applyFont="1" applyFill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 wrapText="1"/>
    </xf>
    <xf numFmtId="1" fontId="3" fillId="34" borderId="22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1" fontId="3" fillId="0" borderId="44" xfId="0" applyNumberFormat="1" applyFont="1" applyFill="1" applyBorder="1" applyAlignment="1">
      <alignment horizontal="center" vertical="center" wrapText="1"/>
    </xf>
    <xf numFmtId="1" fontId="3" fillId="0" borderId="45" xfId="0" applyNumberFormat="1" applyFont="1" applyFill="1" applyBorder="1" applyAlignment="1">
      <alignment horizontal="center" vertical="center" wrapText="1"/>
    </xf>
    <xf numFmtId="1" fontId="3" fillId="0" borderId="55" xfId="0" applyNumberFormat="1" applyFont="1" applyBorder="1" applyAlignment="1">
      <alignment horizontal="center" vertical="center" wrapText="1"/>
    </xf>
    <xf numFmtId="1" fontId="3" fillId="0" borderId="56" xfId="0" applyNumberFormat="1" applyFont="1" applyBorder="1" applyAlignment="1">
      <alignment horizontal="center" vertical="center" wrapText="1"/>
    </xf>
    <xf numFmtId="1" fontId="4" fillId="0" borderId="57" xfId="0" applyNumberFormat="1" applyFont="1" applyBorder="1" applyAlignment="1">
      <alignment horizontal="center" vertical="center" wrapText="1"/>
    </xf>
    <xf numFmtId="1" fontId="10" fillId="35" borderId="20" xfId="0" applyNumberFormat="1" applyFont="1" applyFill="1" applyBorder="1" applyAlignment="1">
      <alignment horizontal="center" vertical="center" wrapText="1"/>
    </xf>
    <xf numFmtId="1" fontId="10" fillId="35" borderId="21" xfId="0" applyNumberFormat="1" applyFont="1" applyFill="1" applyBorder="1" applyAlignment="1">
      <alignment horizontal="center" vertical="center" wrapText="1"/>
    </xf>
    <xf numFmtId="1" fontId="3" fillId="35" borderId="22" xfId="0" applyNumberFormat="1" applyFont="1" applyFill="1" applyBorder="1" applyAlignment="1">
      <alignment horizontal="center" vertical="center" wrapText="1"/>
    </xf>
    <xf numFmtId="1" fontId="10" fillId="35" borderId="37" xfId="0" applyNumberFormat="1" applyFont="1" applyFill="1" applyBorder="1" applyAlignment="1">
      <alignment horizontal="center" vertical="center" wrapText="1"/>
    </xf>
    <xf numFmtId="1" fontId="10" fillId="35" borderId="38" xfId="0" applyNumberFormat="1" applyFont="1" applyFill="1" applyBorder="1" applyAlignment="1">
      <alignment horizontal="center" vertical="center" wrapText="1"/>
    </xf>
    <xf numFmtId="1" fontId="3" fillId="35" borderId="39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 wrapText="1"/>
    </xf>
    <xf numFmtId="1" fontId="4" fillId="35" borderId="39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45" xfId="0" applyNumberFormat="1" applyFont="1" applyBorder="1" applyAlignment="1">
      <alignment horizontal="center" vertical="center" wrapText="1"/>
    </xf>
    <xf numFmtId="1" fontId="15" fillId="0" borderId="21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/>
    </xf>
    <xf numFmtId="1" fontId="2" fillId="0" borderId="37" xfId="0" applyNumberFormat="1" applyFont="1" applyBorder="1" applyAlignment="1">
      <alignment horizontal="center"/>
    </xf>
    <xf numFmtId="1" fontId="3" fillId="0" borderId="38" xfId="0" applyNumberFormat="1" applyFont="1" applyBorder="1" applyAlignment="1">
      <alignment horizontal="center" vertical="center" wrapText="1"/>
    </xf>
    <xf numFmtId="1" fontId="16" fillId="0" borderId="18" xfId="0" applyNumberFormat="1" applyFont="1" applyFill="1" applyBorder="1" applyAlignment="1" applyProtection="1">
      <alignment horizontal="left" vertical="top" wrapText="1"/>
      <protection/>
    </xf>
    <xf numFmtId="1" fontId="4" fillId="0" borderId="33" xfId="0" applyNumberFormat="1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 applyProtection="1">
      <alignment horizontal="left" vertical="top"/>
      <protection/>
    </xf>
    <xf numFmtId="1" fontId="3" fillId="0" borderId="42" xfId="0" applyNumberFormat="1" applyFont="1" applyFill="1" applyBorder="1" applyAlignment="1" applyProtection="1">
      <alignment horizontal="left" vertical="top" wrapText="1"/>
      <protection/>
    </xf>
    <xf numFmtId="1" fontId="3" fillId="0" borderId="18" xfId="0" applyNumberFormat="1" applyFont="1" applyFill="1" applyBorder="1" applyAlignment="1" applyProtection="1">
      <alignment horizontal="left" vertical="top" wrapText="1"/>
      <protection/>
    </xf>
    <xf numFmtId="1" fontId="3" fillId="0" borderId="30" xfId="0" applyNumberFormat="1" applyFont="1" applyBorder="1" applyAlignment="1">
      <alignment horizontal="center" vertical="center" wrapText="1"/>
    </xf>
    <xf numFmtId="1" fontId="3" fillId="0" borderId="58" xfId="0" applyNumberFormat="1" applyFont="1" applyBorder="1" applyAlignment="1">
      <alignment horizontal="center" vertical="center" wrapText="1"/>
    </xf>
    <xf numFmtId="1" fontId="4" fillId="0" borderId="59" xfId="0" applyNumberFormat="1" applyFont="1" applyBorder="1" applyAlignment="1">
      <alignment horizontal="center" vertical="center" wrapText="1"/>
    </xf>
    <xf numFmtId="1" fontId="4" fillId="0" borderId="41" xfId="0" applyNumberFormat="1" applyFont="1" applyFill="1" applyBorder="1" applyAlignment="1" applyProtection="1">
      <alignment horizontal="center" vertical="top"/>
      <protection/>
    </xf>
    <xf numFmtId="1" fontId="4" fillId="0" borderId="41" xfId="0" applyNumberFormat="1" applyFont="1" applyFill="1" applyBorder="1" applyAlignment="1" applyProtection="1">
      <alignment horizontal="left" vertical="top" wrapText="1"/>
      <protection/>
    </xf>
    <xf numFmtId="1" fontId="3" fillId="33" borderId="18" xfId="0" applyNumberFormat="1" applyFont="1" applyFill="1" applyBorder="1" applyAlignment="1" applyProtection="1">
      <alignment horizontal="center" vertical="top"/>
      <protection/>
    </xf>
    <xf numFmtId="1" fontId="3" fillId="33" borderId="18" xfId="0" applyNumberFormat="1" applyFont="1" applyFill="1" applyBorder="1" applyAlignment="1" applyProtection="1">
      <alignment horizontal="left" vertical="top" wrapText="1"/>
      <protection/>
    </xf>
    <xf numFmtId="1" fontId="3" fillId="35" borderId="18" xfId="0" applyNumberFormat="1" applyFont="1" applyFill="1" applyBorder="1" applyAlignment="1" applyProtection="1">
      <alignment horizontal="center" vertical="top"/>
      <protection/>
    </xf>
    <xf numFmtId="1" fontId="10" fillId="35" borderId="18" xfId="0" applyNumberFormat="1" applyFont="1" applyFill="1" applyBorder="1" applyAlignment="1">
      <alignment vertical="top" wrapText="1"/>
    </xf>
    <xf numFmtId="1" fontId="3" fillId="35" borderId="60" xfId="0" applyNumberFormat="1" applyFont="1" applyFill="1" applyBorder="1" applyAlignment="1" applyProtection="1">
      <alignment horizontal="center" vertical="top"/>
      <protection/>
    </xf>
    <xf numFmtId="1" fontId="10" fillId="35" borderId="60" xfId="0" applyNumberFormat="1" applyFont="1" applyFill="1" applyBorder="1" applyAlignment="1">
      <alignment vertical="top" wrapText="1"/>
    </xf>
    <xf numFmtId="1" fontId="3" fillId="0" borderId="18" xfId="0" applyNumberFormat="1" applyFont="1" applyFill="1" applyBorder="1" applyAlignment="1" applyProtection="1">
      <alignment horizontal="center" vertical="top"/>
      <protection/>
    </xf>
    <xf numFmtId="1" fontId="3" fillId="0" borderId="18" xfId="0" applyNumberFormat="1" applyFont="1" applyFill="1" applyBorder="1" applyAlignment="1" applyProtection="1">
      <alignment horizontal="left" vertical="center" wrapText="1"/>
      <protection/>
    </xf>
    <xf numFmtId="1" fontId="3" fillId="33" borderId="18" xfId="0" applyNumberFormat="1" applyFont="1" applyFill="1" applyBorder="1" applyAlignment="1" applyProtection="1">
      <alignment horizontal="left" vertical="center" wrapText="1"/>
      <protection/>
    </xf>
    <xf numFmtId="1" fontId="10" fillId="0" borderId="15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35" borderId="22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37" borderId="21" xfId="0" applyNumberFormat="1" applyFont="1" applyFill="1" applyBorder="1" applyAlignment="1">
      <alignment horizontal="center" vertical="center" wrapText="1"/>
    </xf>
    <xf numFmtId="1" fontId="4" fillId="37" borderId="38" xfId="0" applyNumberFormat="1" applyFont="1" applyFill="1" applyBorder="1" applyAlignment="1">
      <alignment horizontal="center" vertical="center" wrapText="1"/>
    </xf>
    <xf numFmtId="1" fontId="4" fillId="37" borderId="22" xfId="0" applyNumberFormat="1" applyFont="1" applyFill="1" applyBorder="1" applyAlignment="1">
      <alignment horizontal="center" vertical="center"/>
    </xf>
    <xf numFmtId="1" fontId="4" fillId="37" borderId="39" xfId="0" applyNumberFormat="1" applyFont="1" applyFill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" fontId="10" fillId="0" borderId="20" xfId="0" applyNumberFormat="1" applyFont="1" applyFill="1" applyBorder="1" applyAlignment="1">
      <alignment horizontal="center" vertical="center" wrapText="1"/>
    </xf>
    <xf numFmtId="1" fontId="10" fillId="0" borderId="21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1" fontId="3" fillId="0" borderId="61" xfId="0" applyNumberFormat="1" applyFont="1" applyBorder="1" applyAlignment="1">
      <alignment horizontal="center" vertical="center"/>
    </xf>
    <xf numFmtId="1" fontId="3" fillId="0" borderId="62" xfId="0" applyNumberFormat="1" applyFont="1" applyBorder="1" applyAlignment="1">
      <alignment horizontal="center" vertical="center"/>
    </xf>
    <xf numFmtId="1" fontId="2" fillId="0" borderId="63" xfId="0" applyNumberFormat="1" applyFont="1" applyBorder="1" applyAlignment="1">
      <alignment horizontal="center"/>
    </xf>
    <xf numFmtId="1" fontId="3" fillId="0" borderId="64" xfId="0" applyNumberFormat="1" applyFont="1" applyBorder="1" applyAlignment="1">
      <alignment horizontal="center" vertical="center" wrapText="1"/>
    </xf>
    <xf numFmtId="1" fontId="3" fillId="0" borderId="65" xfId="0" applyNumberFormat="1" applyFont="1" applyBorder="1" applyAlignment="1">
      <alignment horizontal="center" vertical="center" wrapText="1"/>
    </xf>
    <xf numFmtId="1" fontId="3" fillId="0" borderId="63" xfId="0" applyNumberFormat="1" applyFont="1" applyBorder="1" applyAlignment="1">
      <alignment horizontal="center" vertical="center" wrapText="1"/>
    </xf>
    <xf numFmtId="1" fontId="3" fillId="0" borderId="25" xfId="0" applyNumberFormat="1" applyFont="1" applyBorder="1" applyAlignment="1">
      <alignment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66" xfId="0" applyNumberFormat="1" applyFont="1" applyBorder="1" applyAlignment="1">
      <alignment vertical="center" wrapText="1"/>
    </xf>
    <xf numFmtId="1" fontId="3" fillId="0" borderId="67" xfId="0" applyNumberFormat="1" applyFont="1" applyBorder="1" applyAlignment="1">
      <alignment vertical="center" wrapText="1"/>
    </xf>
    <xf numFmtId="1" fontId="3" fillId="0" borderId="19" xfId="0" applyNumberFormat="1" applyFont="1" applyBorder="1" applyAlignment="1">
      <alignment vertical="center" wrapText="1"/>
    </xf>
    <xf numFmtId="1" fontId="3" fillId="0" borderId="68" xfId="0" applyNumberFormat="1" applyFont="1" applyFill="1" applyBorder="1" applyAlignment="1">
      <alignment wrapText="1"/>
    </xf>
    <xf numFmtId="1" fontId="4" fillId="0" borderId="53" xfId="0" applyNumberFormat="1" applyFont="1" applyFill="1" applyBorder="1" applyAlignment="1">
      <alignment wrapText="1"/>
    </xf>
    <xf numFmtId="1" fontId="4" fillId="0" borderId="64" xfId="0" applyNumberFormat="1" applyFont="1" applyBorder="1" applyAlignment="1">
      <alignment horizontal="center" vertical="center"/>
    </xf>
    <xf numFmtId="1" fontId="3" fillId="0" borderId="69" xfId="0" applyNumberFormat="1" applyFont="1" applyBorder="1" applyAlignment="1">
      <alignment horizontal="center" vertical="center"/>
    </xf>
    <xf numFmtId="1" fontId="3" fillId="34" borderId="70" xfId="0" applyNumberFormat="1" applyFont="1" applyFill="1" applyBorder="1" applyAlignment="1">
      <alignment horizontal="center" vertical="center"/>
    </xf>
    <xf numFmtId="1" fontId="3" fillId="0" borderId="65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71" xfId="0" applyNumberFormat="1" applyFont="1" applyBorder="1" applyAlignment="1">
      <alignment wrapText="1"/>
    </xf>
    <xf numFmtId="1" fontId="4" fillId="0" borderId="72" xfId="0" applyNumberFormat="1" applyFont="1" applyBorder="1" applyAlignment="1">
      <alignment wrapText="1"/>
    </xf>
    <xf numFmtId="1" fontId="10" fillId="0" borderId="73" xfId="0" applyNumberFormat="1" applyFont="1" applyBorder="1" applyAlignment="1">
      <alignment horizontal="center" vertical="center" wrapText="1"/>
    </xf>
    <xf numFmtId="1" fontId="10" fillId="0" borderId="74" xfId="0" applyNumberFormat="1" applyFont="1" applyBorder="1" applyAlignment="1">
      <alignment horizontal="center" vertical="center" wrapText="1"/>
    </xf>
    <xf numFmtId="1" fontId="10" fillId="0" borderId="26" xfId="0" applyNumberFormat="1" applyFont="1" applyBorder="1" applyAlignment="1">
      <alignment horizontal="center" vertical="center" wrapText="1"/>
    </xf>
    <xf numFmtId="1" fontId="4" fillId="0" borderId="75" xfId="0" applyNumberFormat="1" applyFont="1" applyBorder="1" applyAlignment="1">
      <alignment horizontal="center" vertical="center" wrapText="1"/>
    </xf>
    <xf numFmtId="1" fontId="3" fillId="0" borderId="41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left" vertical="center" wrapText="1"/>
    </xf>
    <xf numFmtId="1" fontId="3" fillId="0" borderId="60" xfId="0" applyNumberFormat="1" applyFont="1" applyBorder="1" applyAlignment="1">
      <alignment horizontal="left" vertical="center" wrapText="1"/>
    </xf>
    <xf numFmtId="1" fontId="3" fillId="34" borderId="37" xfId="0" applyNumberFormat="1" applyFont="1" applyFill="1" applyBorder="1" applyAlignment="1">
      <alignment horizontal="center" vertical="center"/>
    </xf>
    <xf numFmtId="1" fontId="3" fillId="34" borderId="38" xfId="0" applyNumberFormat="1" applyFont="1" applyFill="1" applyBorder="1" applyAlignment="1">
      <alignment horizontal="center" vertical="center"/>
    </xf>
    <xf numFmtId="1" fontId="3" fillId="0" borderId="76" xfId="0" applyNumberFormat="1" applyFont="1" applyBorder="1" applyAlignment="1">
      <alignment horizontal="center" vertical="center"/>
    </xf>
    <xf numFmtId="1" fontId="3" fillId="0" borderId="77" xfId="0" applyNumberFormat="1" applyFont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1" fontId="3" fillId="0" borderId="78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4" fillId="0" borderId="58" xfId="0" applyNumberFormat="1" applyFont="1" applyBorder="1" applyAlignment="1">
      <alignment wrapText="1"/>
    </xf>
    <xf numFmtId="1" fontId="4" fillId="0" borderId="79" xfId="0" applyNumberFormat="1" applyFont="1" applyBorder="1" applyAlignment="1">
      <alignment wrapText="1"/>
    </xf>
    <xf numFmtId="1" fontId="4" fillId="0" borderId="80" xfId="0" applyNumberFormat="1" applyFont="1" applyBorder="1" applyAlignment="1">
      <alignment horizontal="center" vertical="center" textRotation="90" wrapText="1"/>
    </xf>
    <xf numFmtId="1" fontId="4" fillId="0" borderId="81" xfId="0" applyNumberFormat="1" applyFont="1" applyBorder="1" applyAlignment="1">
      <alignment horizontal="center" vertical="center" textRotation="90" wrapText="1"/>
    </xf>
    <xf numFmtId="1" fontId="4" fillId="0" borderId="82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/>
    </xf>
    <xf numFmtId="1" fontId="3" fillId="0" borderId="83" xfId="0" applyNumberFormat="1" applyFont="1" applyBorder="1" applyAlignment="1">
      <alignment horizontal="center" vertical="center"/>
    </xf>
    <xf numFmtId="1" fontId="3" fillId="0" borderId="84" xfId="0" applyNumberFormat="1" applyFont="1" applyBorder="1" applyAlignment="1">
      <alignment horizontal="center" vertical="center"/>
    </xf>
    <xf numFmtId="1" fontId="3" fillId="0" borderId="85" xfId="0" applyNumberFormat="1" applyFont="1" applyBorder="1" applyAlignment="1">
      <alignment horizontal="center" vertical="center"/>
    </xf>
    <xf numFmtId="1" fontId="7" fillId="0" borderId="82" xfId="0" applyNumberFormat="1" applyFont="1" applyBorder="1" applyAlignment="1">
      <alignment horizontal="center" vertical="center" wrapText="1"/>
    </xf>
    <xf numFmtId="1" fontId="3" fillId="0" borderId="84" xfId="0" applyNumberFormat="1" applyFont="1" applyBorder="1" applyAlignment="1">
      <alignment horizontal="center" vertical="center" wrapText="1"/>
    </xf>
    <xf numFmtId="1" fontId="3" fillId="34" borderId="23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1" fontId="3" fillId="0" borderId="82" xfId="0" applyNumberFormat="1" applyFont="1" applyFill="1" applyBorder="1" applyAlignment="1">
      <alignment horizontal="center" vertical="center" wrapText="1"/>
    </xf>
    <xf numFmtId="1" fontId="3" fillId="0" borderId="84" xfId="0" applyNumberFormat="1" applyFont="1" applyFill="1" applyBorder="1" applyAlignment="1">
      <alignment horizontal="center" vertical="center"/>
    </xf>
    <xf numFmtId="1" fontId="3" fillId="0" borderId="83" xfId="0" applyNumberFormat="1" applyFont="1" applyFill="1" applyBorder="1" applyAlignment="1">
      <alignment horizontal="center" vertical="center"/>
    </xf>
    <xf numFmtId="1" fontId="4" fillId="0" borderId="84" xfId="0" applyNumberFormat="1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1" fontId="3" fillId="35" borderId="23" xfId="0" applyNumberFormat="1" applyFont="1" applyFill="1" applyBorder="1" applyAlignment="1">
      <alignment horizontal="center" vertical="center" wrapText="1"/>
    </xf>
    <xf numFmtId="1" fontId="3" fillId="35" borderId="85" xfId="0" applyNumberFormat="1" applyFont="1" applyFill="1" applyBorder="1" applyAlignment="1">
      <alignment horizontal="center" vertical="center"/>
    </xf>
    <xf numFmtId="1" fontId="3" fillId="35" borderId="23" xfId="0" applyNumberFormat="1" applyFont="1" applyFill="1" applyBorder="1" applyAlignment="1">
      <alignment horizontal="center" vertical="center"/>
    </xf>
    <xf numFmtId="1" fontId="4" fillId="0" borderId="84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1" fontId="3" fillId="0" borderId="82" xfId="0" applyNumberFormat="1" applyFont="1" applyFill="1" applyBorder="1" applyAlignment="1">
      <alignment horizontal="center" vertical="center"/>
    </xf>
    <xf numFmtId="1" fontId="3" fillId="0" borderId="82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wrapText="1"/>
    </xf>
    <xf numFmtId="1" fontId="2" fillId="0" borderId="86" xfId="0" applyNumberFormat="1" applyFont="1" applyBorder="1" applyAlignment="1">
      <alignment horizontal="center"/>
    </xf>
    <xf numFmtId="1" fontId="3" fillId="0" borderId="87" xfId="0" applyNumberFormat="1" applyFont="1" applyBorder="1" applyAlignment="1">
      <alignment horizontal="center" vertical="center" wrapText="1"/>
    </xf>
    <xf numFmtId="1" fontId="3" fillId="0" borderId="88" xfId="0" applyNumberFormat="1" applyFont="1" applyBorder="1" applyAlignment="1">
      <alignment horizontal="center" vertical="center" wrapText="1"/>
    </xf>
    <xf numFmtId="1" fontId="3" fillId="0" borderId="89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 wrapText="1"/>
    </xf>
    <xf numFmtId="1" fontId="3" fillId="0" borderId="38" xfId="0" applyNumberFormat="1" applyFont="1" applyFill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30" xfId="0" applyNumberFormat="1" applyFont="1" applyBorder="1" applyAlignment="1">
      <alignment horizontal="center" vertical="center" wrapText="1"/>
    </xf>
    <xf numFmtId="1" fontId="4" fillId="0" borderId="30" xfId="0" applyNumberFormat="1" applyFont="1" applyFill="1" applyBorder="1" applyAlignment="1">
      <alignment horizontal="center" vertical="center" wrapText="1"/>
    </xf>
    <xf numFmtId="1" fontId="3" fillId="0" borderId="90" xfId="0" applyNumberFormat="1" applyFont="1" applyFill="1" applyBorder="1" applyAlignment="1">
      <alignment horizontal="center" vertical="center"/>
    </xf>
    <xf numFmtId="1" fontId="3" fillId="0" borderId="78" xfId="0" applyNumberFormat="1" applyFont="1" applyFill="1" applyBorder="1" applyAlignment="1">
      <alignment horizontal="center" vertical="center"/>
    </xf>
    <xf numFmtId="1" fontId="3" fillId="0" borderId="74" xfId="0" applyNumberFormat="1" applyFont="1" applyBorder="1" applyAlignment="1">
      <alignment horizontal="center" vertical="center"/>
    </xf>
    <xf numFmtId="1" fontId="3" fillId="0" borderId="91" xfId="0" applyNumberFormat="1" applyFont="1" applyBorder="1" applyAlignment="1">
      <alignment horizontal="center" vertical="center"/>
    </xf>
    <xf numFmtId="1" fontId="3" fillId="0" borderId="67" xfId="0" applyNumberFormat="1" applyFont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0" fontId="55" fillId="0" borderId="92" xfId="0" applyFont="1" applyBorder="1" applyAlignment="1">
      <alignment horizontal="left" vertical="center"/>
    </xf>
    <xf numFmtId="1" fontId="4" fillId="0" borderId="9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wrapText="1"/>
    </xf>
    <xf numFmtId="1" fontId="4" fillId="0" borderId="93" xfId="0" applyNumberFormat="1" applyFont="1" applyBorder="1" applyAlignment="1">
      <alignment wrapText="1"/>
    </xf>
    <xf numFmtId="1" fontId="4" fillId="0" borderId="91" xfId="53" applyNumberFormat="1" applyFont="1" applyBorder="1" applyAlignment="1">
      <alignment horizontal="center" vertical="center" wrapText="1"/>
      <protection/>
    </xf>
    <xf numFmtId="1" fontId="4" fillId="0" borderId="40" xfId="0" applyNumberFormat="1" applyFont="1" applyBorder="1" applyAlignment="1">
      <alignment horizontal="center" vertical="center" wrapText="1"/>
    </xf>
    <xf numFmtId="1" fontId="4" fillId="0" borderId="91" xfId="53" applyNumberFormat="1" applyFont="1" applyBorder="1" applyAlignment="1">
      <alignment horizontal="center" vertical="center" textRotation="90" wrapText="1"/>
      <protection/>
    </xf>
    <xf numFmtId="1" fontId="4" fillId="0" borderId="40" xfId="53" applyNumberFormat="1" applyFont="1" applyBorder="1" applyAlignment="1">
      <alignment horizontal="center" vertical="center" textRotation="90" wrapText="1"/>
      <protection/>
    </xf>
    <xf numFmtId="1" fontId="3" fillId="0" borderId="29" xfId="0" applyNumberFormat="1" applyFont="1" applyBorder="1" applyAlignment="1">
      <alignment horizontal="left" vertical="center" wrapText="1"/>
    </xf>
    <xf numFmtId="1" fontId="3" fillId="0" borderId="0" xfId="0" applyNumberFormat="1" applyFont="1" applyBorder="1" applyAlignment="1">
      <alignment horizontal="left" vertical="center" wrapText="1"/>
    </xf>
    <xf numFmtId="1" fontId="3" fillId="0" borderId="30" xfId="0" applyNumberFormat="1" applyFont="1" applyBorder="1" applyAlignment="1">
      <alignment horizontal="left" vertical="center" wrapText="1"/>
    </xf>
    <xf numFmtId="1" fontId="4" fillId="0" borderId="29" xfId="0" applyNumberFormat="1" applyFont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left" vertical="center" wrapText="1"/>
    </xf>
    <xf numFmtId="1" fontId="4" fillId="0" borderId="30" xfId="0" applyNumberFormat="1" applyFont="1" applyBorder="1" applyAlignment="1">
      <alignment horizontal="left" vertical="center" wrapText="1"/>
    </xf>
    <xf numFmtId="1" fontId="4" fillId="0" borderId="91" xfId="0" applyNumberFormat="1" applyFont="1" applyBorder="1" applyAlignment="1">
      <alignment horizontal="center" vertical="center" textRotation="90" wrapText="1"/>
    </xf>
    <xf numFmtId="1" fontId="4" fillId="0" borderId="40" xfId="0" applyNumberFormat="1" applyFont="1" applyBorder="1" applyAlignment="1">
      <alignment horizontal="center" vertical="center" textRotation="90" wrapText="1"/>
    </xf>
    <xf numFmtId="1" fontId="4" fillId="0" borderId="51" xfId="0" applyNumberFormat="1" applyFont="1" applyBorder="1" applyAlignment="1">
      <alignment horizontal="center" vertical="center" textRotation="90" wrapText="1"/>
    </xf>
    <xf numFmtId="1" fontId="4" fillId="0" borderId="94" xfId="0" applyNumberFormat="1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left" wrapText="1"/>
    </xf>
    <xf numFmtId="0" fontId="3" fillId="0" borderId="75" xfId="0" applyFont="1" applyBorder="1" applyAlignment="1">
      <alignment horizontal="left" wrapText="1"/>
    </xf>
    <xf numFmtId="1" fontId="3" fillId="0" borderId="22" xfId="0" applyNumberFormat="1" applyFont="1" applyBorder="1" applyAlignment="1">
      <alignment horizontal="center" vertical="center" wrapText="1"/>
    </xf>
    <xf numFmtId="1" fontId="3" fillId="0" borderId="39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4" fillId="0" borderId="91" xfId="0" applyNumberFormat="1" applyFont="1" applyBorder="1" applyAlignment="1">
      <alignment horizontal="center" vertical="center"/>
    </xf>
    <xf numFmtId="1" fontId="4" fillId="0" borderId="95" xfId="0" applyNumberFormat="1" applyFont="1" applyBorder="1" applyAlignment="1">
      <alignment horizontal="center" vertical="center" textRotation="90" wrapText="1"/>
    </xf>
    <xf numFmtId="1" fontId="4" fillId="0" borderId="96" xfId="0" applyNumberFormat="1" applyFont="1" applyBorder="1" applyAlignment="1">
      <alignment horizontal="center" vertical="center" textRotation="90" wrapText="1"/>
    </xf>
    <xf numFmtId="1" fontId="4" fillId="0" borderId="80" xfId="0" applyNumberFormat="1" applyFont="1" applyBorder="1" applyAlignment="1">
      <alignment horizontal="center" vertical="center" textRotation="90" wrapText="1"/>
    </xf>
    <xf numFmtId="1" fontId="4" fillId="0" borderId="81" xfId="0" applyNumberFormat="1" applyFont="1" applyBorder="1" applyAlignment="1">
      <alignment horizontal="center" vertical="center" textRotation="90" wrapText="1"/>
    </xf>
    <xf numFmtId="1" fontId="4" fillId="0" borderId="40" xfId="0" applyNumberFormat="1" applyFont="1" applyBorder="1" applyAlignment="1">
      <alignment horizontal="center" vertical="center"/>
    </xf>
    <xf numFmtId="1" fontId="4" fillId="0" borderId="94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УЧЕБНЫЕ ПЛАНЫ НПО 5-05МГ- 22.11; О-11 02.37.8(1);Кондитер34.0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tabSelected="1" zoomScale="90" zoomScaleNormal="90" zoomScalePageLayoutView="0" workbookViewId="0" topLeftCell="A21">
      <selection activeCell="C51" sqref="C51"/>
    </sheetView>
  </sheetViews>
  <sheetFormatPr defaultColWidth="9.00390625" defaultRowHeight="12.75" customHeight="1"/>
  <cols>
    <col min="1" max="1" width="9.375" style="1" customWidth="1"/>
    <col min="2" max="2" width="27.875" style="1" customWidth="1"/>
    <col min="3" max="4" width="4.375" style="1" customWidth="1"/>
    <col min="5" max="5" width="4.25390625" style="1" customWidth="1"/>
    <col min="6" max="6" width="5.25390625" style="1" customWidth="1"/>
    <col min="7" max="7" width="5.125" style="1" customWidth="1"/>
    <col min="8" max="10" width="5.25390625" style="1" customWidth="1"/>
    <col min="11" max="12" width="4.125" style="1" customWidth="1"/>
    <col min="13" max="13" width="5.375" style="1" customWidth="1"/>
    <col min="14" max="18" width="4.375" style="1" customWidth="1"/>
    <col min="19" max="19" width="3.75390625" style="1" customWidth="1"/>
    <col min="20" max="21" width="4.75390625" style="1" customWidth="1"/>
    <col min="22" max="23" width="4.375" style="1" customWidth="1"/>
    <col min="24" max="24" width="4.75390625" style="1" customWidth="1"/>
    <col min="25" max="16384" width="9.125" style="1" customWidth="1"/>
  </cols>
  <sheetData>
    <row r="1" ht="12.75" customHeight="1">
      <c r="A1" s="1" t="s">
        <v>79</v>
      </c>
    </row>
    <row r="2" spans="1:24" ht="13.5" customHeight="1">
      <c r="A2" s="341" t="s">
        <v>108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0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5" ht="33" customHeight="1">
      <c r="A3" s="342" t="s">
        <v>49</v>
      </c>
      <c r="B3" s="342"/>
      <c r="C3" s="345" t="s">
        <v>65</v>
      </c>
      <c r="D3" s="345"/>
      <c r="E3" s="345"/>
      <c r="F3" s="342" t="s">
        <v>50</v>
      </c>
      <c r="G3" s="342"/>
      <c r="H3" s="342"/>
      <c r="I3" s="342"/>
      <c r="J3" s="342" t="s">
        <v>68</v>
      </c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4"/>
    </row>
    <row r="4" spans="1:25" ht="54" customHeight="1">
      <c r="A4" s="355" t="s">
        <v>51</v>
      </c>
      <c r="B4" s="342" t="s">
        <v>52</v>
      </c>
      <c r="C4" s="347" t="s">
        <v>6</v>
      </c>
      <c r="D4" s="347" t="s">
        <v>7</v>
      </c>
      <c r="E4" s="347" t="s">
        <v>8</v>
      </c>
      <c r="F4" s="356" t="s">
        <v>53</v>
      </c>
      <c r="G4" s="355" t="s">
        <v>66</v>
      </c>
      <c r="H4" s="342" t="s">
        <v>67</v>
      </c>
      <c r="I4" s="342"/>
      <c r="J4" s="342" t="s">
        <v>0</v>
      </c>
      <c r="K4" s="342"/>
      <c r="L4" s="342"/>
      <c r="M4" s="342"/>
      <c r="N4" s="342" t="s">
        <v>2</v>
      </c>
      <c r="O4" s="342"/>
      <c r="P4" s="342"/>
      <c r="Q4" s="342"/>
      <c r="R4" s="342"/>
      <c r="S4" s="342" t="s">
        <v>4</v>
      </c>
      <c r="T4" s="342"/>
      <c r="U4" s="342"/>
      <c r="V4" s="342"/>
      <c r="W4" s="342"/>
      <c r="X4" s="342"/>
      <c r="Y4" s="4"/>
    </row>
    <row r="5" spans="1:25" ht="18" customHeight="1">
      <c r="A5" s="355"/>
      <c r="B5" s="342"/>
      <c r="C5" s="347"/>
      <c r="D5" s="347"/>
      <c r="E5" s="347"/>
      <c r="F5" s="357"/>
      <c r="G5" s="355"/>
      <c r="H5" s="342" t="s">
        <v>9</v>
      </c>
      <c r="I5" s="355" t="s">
        <v>10</v>
      </c>
      <c r="J5" s="355" t="s">
        <v>11</v>
      </c>
      <c r="K5" s="367" t="s">
        <v>12</v>
      </c>
      <c r="L5" s="300"/>
      <c r="M5" s="355" t="s">
        <v>1</v>
      </c>
      <c r="N5" s="355" t="s">
        <v>13</v>
      </c>
      <c r="O5" s="355"/>
      <c r="P5" s="355" t="s">
        <v>14</v>
      </c>
      <c r="Q5" s="355"/>
      <c r="R5" s="355" t="s">
        <v>3</v>
      </c>
      <c r="S5" s="355" t="s">
        <v>15</v>
      </c>
      <c r="T5" s="355" t="s">
        <v>16</v>
      </c>
      <c r="U5" s="355"/>
      <c r="V5" s="355"/>
      <c r="W5" s="355"/>
      <c r="X5" s="355" t="s">
        <v>5</v>
      </c>
      <c r="Y5" s="4"/>
    </row>
    <row r="6" spans="1:25" ht="38.25" customHeight="1">
      <c r="A6" s="355"/>
      <c r="B6" s="342"/>
      <c r="C6" s="347"/>
      <c r="D6" s="347"/>
      <c r="E6" s="347"/>
      <c r="F6" s="357"/>
      <c r="G6" s="355"/>
      <c r="H6" s="342"/>
      <c r="I6" s="355"/>
      <c r="J6" s="355"/>
      <c r="K6" s="368"/>
      <c r="L6" s="301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4"/>
    </row>
    <row r="7" spans="1:25" ht="18.75" customHeight="1">
      <c r="A7" s="355"/>
      <c r="B7" s="342"/>
      <c r="C7" s="347"/>
      <c r="D7" s="347"/>
      <c r="E7" s="347"/>
      <c r="F7" s="357"/>
      <c r="G7" s="355"/>
      <c r="H7" s="342"/>
      <c r="I7" s="355"/>
      <c r="J7" s="342">
        <v>17</v>
      </c>
      <c r="K7" s="369">
        <v>23</v>
      </c>
      <c r="L7" s="369" t="s">
        <v>73</v>
      </c>
      <c r="M7" s="355"/>
      <c r="N7" s="364">
        <v>17</v>
      </c>
      <c r="O7" s="364"/>
      <c r="P7" s="342">
        <v>24</v>
      </c>
      <c r="Q7" s="342"/>
      <c r="R7" s="355"/>
      <c r="S7" s="342">
        <v>17</v>
      </c>
      <c r="T7" s="364">
        <v>20</v>
      </c>
      <c r="U7" s="364"/>
      <c r="V7" s="364"/>
      <c r="W7" s="364"/>
      <c r="X7" s="365"/>
      <c r="Y7" s="4"/>
    </row>
    <row r="8" spans="1:25" ht="40.5" customHeight="1" thickBot="1">
      <c r="A8" s="356"/>
      <c r="B8" s="346"/>
      <c r="C8" s="348"/>
      <c r="D8" s="348"/>
      <c r="E8" s="348"/>
      <c r="F8" s="358"/>
      <c r="G8" s="356"/>
      <c r="H8" s="346"/>
      <c r="I8" s="356"/>
      <c r="J8" s="346"/>
      <c r="K8" s="370"/>
      <c r="L8" s="370"/>
      <c r="M8" s="356"/>
      <c r="N8" s="122">
        <v>16</v>
      </c>
      <c r="O8" s="122" t="s">
        <v>73</v>
      </c>
      <c r="P8" s="122">
        <v>22</v>
      </c>
      <c r="Q8" s="122" t="s">
        <v>74</v>
      </c>
      <c r="R8" s="356"/>
      <c r="S8" s="346"/>
      <c r="T8" s="188">
        <v>5</v>
      </c>
      <c r="U8" s="188" t="s">
        <v>84</v>
      </c>
      <c r="V8" s="188" t="s">
        <v>83</v>
      </c>
      <c r="W8" s="122" t="s">
        <v>75</v>
      </c>
      <c r="X8" s="366"/>
      <c r="Y8" s="4"/>
    </row>
    <row r="9" spans="1:24" s="6" customFormat="1" ht="22.5" customHeight="1" thickBot="1">
      <c r="A9" s="194">
        <v>1</v>
      </c>
      <c r="B9" s="194">
        <v>2</v>
      </c>
      <c r="C9" s="194">
        <v>3</v>
      </c>
      <c r="D9" s="194">
        <v>4</v>
      </c>
      <c r="E9" s="195">
        <v>5</v>
      </c>
      <c r="F9" s="194">
        <v>6</v>
      </c>
      <c r="G9" s="195">
        <v>7</v>
      </c>
      <c r="H9" s="194">
        <v>8</v>
      </c>
      <c r="I9" s="195">
        <v>9</v>
      </c>
      <c r="J9" s="194">
        <v>10</v>
      </c>
      <c r="K9" s="195">
        <v>11</v>
      </c>
      <c r="L9" s="194">
        <v>12</v>
      </c>
      <c r="M9" s="195">
        <v>13</v>
      </c>
      <c r="N9" s="194">
        <v>14</v>
      </c>
      <c r="O9" s="195">
        <v>15</v>
      </c>
      <c r="P9" s="194">
        <v>16</v>
      </c>
      <c r="Q9" s="195">
        <v>17</v>
      </c>
      <c r="R9" s="194">
        <v>18</v>
      </c>
      <c r="S9" s="195">
        <v>19</v>
      </c>
      <c r="T9" s="194">
        <v>20</v>
      </c>
      <c r="U9" s="194">
        <v>22</v>
      </c>
      <c r="V9" s="195">
        <v>23</v>
      </c>
      <c r="W9" s="194">
        <v>24</v>
      </c>
      <c r="X9" s="195">
        <v>25</v>
      </c>
    </row>
    <row r="10" spans="1:24" s="6" customFormat="1" ht="24" customHeight="1" thickBot="1">
      <c r="A10" s="180"/>
      <c r="B10" s="324" t="s">
        <v>139</v>
      </c>
      <c r="C10" s="298"/>
      <c r="D10" s="298"/>
      <c r="E10" s="299"/>
      <c r="F10" s="191">
        <f>F11+F24</f>
        <v>2052</v>
      </c>
      <c r="G10" s="191">
        <f aca="true" t="shared" si="0" ref="G10:R10">G11+G24</f>
        <v>0</v>
      </c>
      <c r="H10" s="191">
        <f t="shared" si="0"/>
        <v>2052</v>
      </c>
      <c r="I10" s="191">
        <f t="shared" si="0"/>
        <v>295</v>
      </c>
      <c r="J10" s="191">
        <f t="shared" si="0"/>
        <v>493</v>
      </c>
      <c r="K10" s="191">
        <f t="shared" si="0"/>
        <v>621</v>
      </c>
      <c r="L10" s="191">
        <f t="shared" si="0"/>
        <v>0</v>
      </c>
      <c r="M10" s="191">
        <f t="shared" si="0"/>
        <v>1114</v>
      </c>
      <c r="N10" s="191">
        <f t="shared" si="0"/>
        <v>432</v>
      </c>
      <c r="O10" s="191">
        <f t="shared" si="0"/>
        <v>0</v>
      </c>
      <c r="P10" s="191">
        <f t="shared" si="0"/>
        <v>506</v>
      </c>
      <c r="Q10" s="191">
        <f t="shared" si="0"/>
        <v>0</v>
      </c>
      <c r="R10" s="191">
        <f t="shared" si="0"/>
        <v>938</v>
      </c>
      <c r="S10" s="191">
        <f aca="true" t="shared" si="1" ref="S10:X10">S11+S27</f>
        <v>0</v>
      </c>
      <c r="T10" s="192">
        <f t="shared" si="1"/>
        <v>0</v>
      </c>
      <c r="U10" s="192">
        <f t="shared" si="1"/>
        <v>0</v>
      </c>
      <c r="V10" s="192">
        <f t="shared" si="1"/>
        <v>0</v>
      </c>
      <c r="W10" s="192">
        <f t="shared" si="1"/>
        <v>0</v>
      </c>
      <c r="X10" s="193">
        <f t="shared" si="1"/>
        <v>0</v>
      </c>
    </row>
    <row r="11" spans="1:24" ht="12.75" customHeight="1" thickBot="1">
      <c r="A11" s="7" t="s">
        <v>110</v>
      </c>
      <c r="B11" s="5" t="s">
        <v>111</v>
      </c>
      <c r="C11" s="8"/>
      <c r="D11" s="9"/>
      <c r="E11" s="10"/>
      <c r="F11" s="271">
        <f>SUM(F12:F23)</f>
        <v>1688</v>
      </c>
      <c r="G11" s="271">
        <f aca="true" t="shared" si="2" ref="G11:P11">SUM(G12:G23)</f>
        <v>0</v>
      </c>
      <c r="H11" s="271">
        <f t="shared" si="2"/>
        <v>1688</v>
      </c>
      <c r="I11" s="271">
        <f t="shared" si="2"/>
        <v>295</v>
      </c>
      <c r="J11" s="271">
        <f t="shared" si="2"/>
        <v>391</v>
      </c>
      <c r="K11" s="271">
        <f t="shared" si="2"/>
        <v>483</v>
      </c>
      <c r="L11" s="271">
        <f t="shared" si="2"/>
        <v>0</v>
      </c>
      <c r="M11" s="271">
        <f t="shared" si="2"/>
        <v>874</v>
      </c>
      <c r="N11" s="271">
        <f t="shared" si="2"/>
        <v>352</v>
      </c>
      <c r="O11" s="271">
        <f t="shared" si="2"/>
        <v>0</v>
      </c>
      <c r="P11" s="271">
        <f t="shared" si="2"/>
        <v>462</v>
      </c>
      <c r="Q11" s="271">
        <f>SUM(Q12:Q23)</f>
        <v>0</v>
      </c>
      <c r="R11" s="271">
        <f>SUM(R12:R23)</f>
        <v>814</v>
      </c>
      <c r="S11" s="189"/>
      <c r="T11" s="174"/>
      <c r="U11" s="174"/>
      <c r="V11" s="57"/>
      <c r="W11" s="57"/>
      <c r="X11" s="190"/>
    </row>
    <row r="12" spans="1:24" ht="15" customHeight="1">
      <c r="A12" s="272" t="s">
        <v>112</v>
      </c>
      <c r="B12" s="24" t="s">
        <v>69</v>
      </c>
      <c r="C12" s="181">
        <v>4</v>
      </c>
      <c r="D12" s="182"/>
      <c r="E12" s="220"/>
      <c r="F12" s="181">
        <f aca="true" t="shared" si="3" ref="F12:F18">G12+H12</f>
        <v>78</v>
      </c>
      <c r="G12" s="182"/>
      <c r="H12" s="183">
        <f>M12+R12</f>
        <v>78</v>
      </c>
      <c r="I12" s="184"/>
      <c r="J12" s="185">
        <v>17</v>
      </c>
      <c r="K12" s="186">
        <v>23</v>
      </c>
      <c r="L12" s="304"/>
      <c r="M12" s="184">
        <f aca="true" t="shared" si="4" ref="M12:M28">J12+K12</f>
        <v>40</v>
      </c>
      <c r="N12" s="185">
        <v>16</v>
      </c>
      <c r="O12" s="187"/>
      <c r="P12" s="186">
        <v>22</v>
      </c>
      <c r="Q12" s="186"/>
      <c r="R12" s="184">
        <f aca="true" t="shared" si="5" ref="R12:R19">N12+P12</f>
        <v>38</v>
      </c>
      <c r="S12" s="185"/>
      <c r="T12" s="186"/>
      <c r="U12" s="186"/>
      <c r="V12" s="186"/>
      <c r="W12" s="186"/>
      <c r="X12" s="184"/>
    </row>
    <row r="13" spans="1:24" ht="15" customHeight="1">
      <c r="A13" s="273" t="s">
        <v>113</v>
      </c>
      <c r="B13" s="24" t="s">
        <v>61</v>
      </c>
      <c r="C13" s="18">
        <v>4</v>
      </c>
      <c r="D13" s="19"/>
      <c r="E13" s="44">
        <v>1</v>
      </c>
      <c r="F13" s="18">
        <f t="shared" si="3"/>
        <v>189</v>
      </c>
      <c r="G13" s="19"/>
      <c r="H13" s="183">
        <f aca="true" t="shared" si="6" ref="H13:H19">M13+R13</f>
        <v>189</v>
      </c>
      <c r="I13" s="22"/>
      <c r="J13" s="21">
        <v>51</v>
      </c>
      <c r="K13" s="20">
        <v>46</v>
      </c>
      <c r="L13" s="127"/>
      <c r="M13" s="22">
        <f t="shared" si="4"/>
        <v>97</v>
      </c>
      <c r="N13" s="21">
        <v>48</v>
      </c>
      <c r="O13" s="74"/>
      <c r="P13" s="20">
        <v>44</v>
      </c>
      <c r="Q13" s="20"/>
      <c r="R13" s="22">
        <f t="shared" si="5"/>
        <v>92</v>
      </c>
      <c r="S13" s="21"/>
      <c r="T13" s="20"/>
      <c r="U13" s="20"/>
      <c r="V13" s="20"/>
      <c r="W13" s="20"/>
      <c r="X13" s="22"/>
    </row>
    <row r="14" spans="1:24" ht="15.75" customHeight="1">
      <c r="A14" s="170" t="s">
        <v>114</v>
      </c>
      <c r="B14" s="17" t="s">
        <v>17</v>
      </c>
      <c r="C14" s="18"/>
      <c r="D14" s="19"/>
      <c r="E14" s="44" t="s">
        <v>62</v>
      </c>
      <c r="F14" s="18">
        <f t="shared" si="3"/>
        <v>217</v>
      </c>
      <c r="G14" s="19"/>
      <c r="H14" s="183">
        <f t="shared" si="6"/>
        <v>217</v>
      </c>
      <c r="I14" s="22">
        <v>218</v>
      </c>
      <c r="J14" s="21">
        <v>34</v>
      </c>
      <c r="K14" s="20">
        <v>69</v>
      </c>
      <c r="L14" s="127"/>
      <c r="M14" s="22">
        <f t="shared" si="4"/>
        <v>103</v>
      </c>
      <c r="N14" s="21">
        <v>48</v>
      </c>
      <c r="O14" s="74"/>
      <c r="P14" s="20">
        <v>66</v>
      </c>
      <c r="Q14" s="20"/>
      <c r="R14" s="22">
        <f t="shared" si="5"/>
        <v>114</v>
      </c>
      <c r="S14" s="21"/>
      <c r="T14" s="20"/>
      <c r="U14" s="20"/>
      <c r="V14" s="20"/>
      <c r="W14" s="20"/>
      <c r="X14" s="22"/>
    </row>
    <row r="15" spans="1:24" ht="16.5" customHeight="1">
      <c r="A15" s="270" t="s">
        <v>115</v>
      </c>
      <c r="B15" s="24" t="s">
        <v>116</v>
      </c>
      <c r="C15" s="181">
        <v>4</v>
      </c>
      <c r="D15" s="182"/>
      <c r="E15" s="220" t="s">
        <v>63</v>
      </c>
      <c r="F15" s="181">
        <f>G15+H15</f>
        <v>322</v>
      </c>
      <c r="G15" s="182"/>
      <c r="H15" s="183">
        <f t="shared" si="6"/>
        <v>322</v>
      </c>
      <c r="I15" s="184"/>
      <c r="J15" s="185">
        <v>85</v>
      </c>
      <c r="K15" s="186">
        <v>69</v>
      </c>
      <c r="L15" s="127"/>
      <c r="M15" s="22">
        <f t="shared" si="4"/>
        <v>154</v>
      </c>
      <c r="N15" s="185">
        <v>80</v>
      </c>
      <c r="O15" s="187"/>
      <c r="P15" s="186">
        <v>88</v>
      </c>
      <c r="Q15" s="186"/>
      <c r="R15" s="184">
        <f>N15+P15</f>
        <v>168</v>
      </c>
      <c r="S15" s="21"/>
      <c r="T15" s="20"/>
      <c r="U15" s="20"/>
      <c r="V15" s="20"/>
      <c r="W15" s="20"/>
      <c r="X15" s="22"/>
    </row>
    <row r="16" spans="1:24" ht="13.5" customHeight="1">
      <c r="A16" s="170" t="s">
        <v>117</v>
      </c>
      <c r="B16" s="17" t="s">
        <v>18</v>
      </c>
      <c r="C16" s="18"/>
      <c r="D16" s="19"/>
      <c r="E16" s="44" t="s">
        <v>140</v>
      </c>
      <c r="F16" s="18">
        <f t="shared" si="3"/>
        <v>179</v>
      </c>
      <c r="G16" s="19"/>
      <c r="H16" s="183">
        <f t="shared" si="6"/>
        <v>179</v>
      </c>
      <c r="I16" s="22"/>
      <c r="J16" s="21">
        <v>34</v>
      </c>
      <c r="K16" s="20">
        <v>69</v>
      </c>
      <c r="L16" s="127"/>
      <c r="M16" s="22">
        <f t="shared" si="4"/>
        <v>103</v>
      </c>
      <c r="N16" s="21">
        <v>32</v>
      </c>
      <c r="O16" s="74"/>
      <c r="P16" s="20">
        <v>44</v>
      </c>
      <c r="Q16" s="20"/>
      <c r="R16" s="22">
        <f t="shared" si="5"/>
        <v>76</v>
      </c>
      <c r="S16" s="21"/>
      <c r="T16" s="20"/>
      <c r="U16" s="20"/>
      <c r="V16" s="20"/>
      <c r="W16" s="20"/>
      <c r="X16" s="22"/>
    </row>
    <row r="17" spans="1:24" ht="13.5" customHeight="1">
      <c r="A17" s="170" t="s">
        <v>118</v>
      </c>
      <c r="B17" s="274" t="s">
        <v>19</v>
      </c>
      <c r="C17" s="18"/>
      <c r="D17" s="221" t="s">
        <v>63</v>
      </c>
      <c r="E17" s="44" t="s">
        <v>62</v>
      </c>
      <c r="F17" s="18">
        <f t="shared" si="3"/>
        <v>211</v>
      </c>
      <c r="G17" s="19"/>
      <c r="H17" s="183">
        <f t="shared" si="6"/>
        <v>211</v>
      </c>
      <c r="I17" s="22"/>
      <c r="J17" s="21">
        <v>51</v>
      </c>
      <c r="K17" s="20">
        <v>46</v>
      </c>
      <c r="L17" s="127"/>
      <c r="M17" s="22">
        <f t="shared" si="4"/>
        <v>97</v>
      </c>
      <c r="N17" s="21">
        <v>48</v>
      </c>
      <c r="O17" s="74"/>
      <c r="P17" s="20">
        <v>66</v>
      </c>
      <c r="Q17" s="20"/>
      <c r="R17" s="22">
        <f t="shared" si="5"/>
        <v>114</v>
      </c>
      <c r="S17" s="21"/>
      <c r="T17" s="20"/>
      <c r="U17" s="20"/>
      <c r="V17" s="20"/>
      <c r="W17" s="20"/>
      <c r="X17" s="22"/>
    </row>
    <row r="18" spans="1:24" ht="24.75" customHeight="1">
      <c r="A18" s="170" t="s">
        <v>119</v>
      </c>
      <c r="B18" s="17" t="s">
        <v>54</v>
      </c>
      <c r="C18" s="18"/>
      <c r="D18" s="19"/>
      <c r="E18" s="44">
        <v>2</v>
      </c>
      <c r="F18" s="18">
        <f t="shared" si="3"/>
        <v>80</v>
      </c>
      <c r="G18" s="19"/>
      <c r="H18" s="183">
        <f t="shared" si="6"/>
        <v>80</v>
      </c>
      <c r="I18" s="22"/>
      <c r="J18" s="21">
        <v>34</v>
      </c>
      <c r="K18" s="20">
        <v>46</v>
      </c>
      <c r="L18" s="127"/>
      <c r="M18" s="22">
        <f t="shared" si="4"/>
        <v>80</v>
      </c>
      <c r="N18" s="21"/>
      <c r="O18" s="74"/>
      <c r="P18" s="20"/>
      <c r="Q18" s="20"/>
      <c r="R18" s="22">
        <f t="shared" si="5"/>
        <v>0</v>
      </c>
      <c r="S18" s="21"/>
      <c r="T18" s="20"/>
      <c r="U18" s="20"/>
      <c r="V18" s="20"/>
      <c r="W18" s="20"/>
      <c r="X18" s="22"/>
    </row>
    <row r="19" spans="1:24" ht="15.75" customHeight="1" thickBot="1">
      <c r="A19" s="170" t="s">
        <v>120</v>
      </c>
      <c r="B19" s="171" t="s">
        <v>60</v>
      </c>
      <c r="C19" s="325"/>
      <c r="D19" s="326"/>
      <c r="E19" s="327">
        <v>2</v>
      </c>
      <c r="F19" s="18">
        <f>G19+H19</f>
        <v>40</v>
      </c>
      <c r="G19" s="19"/>
      <c r="H19" s="183">
        <f t="shared" si="6"/>
        <v>40</v>
      </c>
      <c r="I19" s="22">
        <v>7</v>
      </c>
      <c r="J19" s="264">
        <v>17</v>
      </c>
      <c r="K19" s="293">
        <v>23</v>
      </c>
      <c r="L19" s="328"/>
      <c r="M19" s="265">
        <f t="shared" si="4"/>
        <v>40</v>
      </c>
      <c r="N19" s="109"/>
      <c r="O19" s="107"/>
      <c r="P19" s="81"/>
      <c r="Q19" s="81"/>
      <c r="R19" s="22">
        <f t="shared" si="5"/>
        <v>0</v>
      </c>
      <c r="S19" s="264"/>
      <c r="T19" s="293"/>
      <c r="U19" s="293"/>
      <c r="V19" s="293"/>
      <c r="W19" s="293"/>
      <c r="X19" s="265"/>
    </row>
    <row r="20" spans="1:24" ht="18" customHeight="1" thickBot="1">
      <c r="A20" s="275" t="s">
        <v>121</v>
      </c>
      <c r="B20" s="276" t="s">
        <v>122</v>
      </c>
      <c r="C20" s="266"/>
      <c r="D20" s="267"/>
      <c r="E20" s="268"/>
      <c r="F20" s="269"/>
      <c r="G20" s="267"/>
      <c r="H20" s="277"/>
      <c r="I20" s="278"/>
      <c r="J20" s="56"/>
      <c r="K20" s="57"/>
      <c r="L20" s="57"/>
      <c r="M20" s="297">
        <f t="shared" si="4"/>
        <v>0</v>
      </c>
      <c r="N20" s="279"/>
      <c r="O20" s="279"/>
      <c r="P20" s="279"/>
      <c r="Q20" s="279"/>
      <c r="R20" s="280"/>
      <c r="S20" s="56"/>
      <c r="T20" s="57"/>
      <c r="U20" s="57"/>
      <c r="V20" s="57"/>
      <c r="W20" s="57"/>
      <c r="X20" s="297"/>
    </row>
    <row r="21" spans="1:24" ht="15.75" customHeight="1">
      <c r="A21" s="170" t="s">
        <v>123</v>
      </c>
      <c r="B21" s="24" t="s">
        <v>70</v>
      </c>
      <c r="C21" s="18"/>
      <c r="D21" s="19"/>
      <c r="E21" s="44">
        <v>4</v>
      </c>
      <c r="F21" s="18">
        <f>G21+H21</f>
        <v>78</v>
      </c>
      <c r="G21" s="19"/>
      <c r="H21" s="118">
        <f>M21+R21</f>
        <v>78</v>
      </c>
      <c r="I21" s="22"/>
      <c r="J21" s="14">
        <v>17</v>
      </c>
      <c r="K21" s="13">
        <v>23</v>
      </c>
      <c r="L21" s="13"/>
      <c r="M21" s="15">
        <f t="shared" si="4"/>
        <v>40</v>
      </c>
      <c r="N21" s="21">
        <v>16</v>
      </c>
      <c r="O21" s="74"/>
      <c r="P21" s="20">
        <v>22</v>
      </c>
      <c r="Q21" s="20"/>
      <c r="R21" s="22">
        <f>N21+P21</f>
        <v>38</v>
      </c>
      <c r="S21" s="14"/>
      <c r="T21" s="13"/>
      <c r="U21" s="13"/>
      <c r="V21" s="13"/>
      <c r="W21" s="13"/>
      <c r="X21" s="15"/>
    </row>
    <row r="22" spans="1:24" ht="16.5" customHeight="1">
      <c r="A22" s="170" t="s">
        <v>124</v>
      </c>
      <c r="B22" s="16" t="s">
        <v>109</v>
      </c>
      <c r="C22" s="18"/>
      <c r="D22" s="19"/>
      <c r="E22" s="44">
        <v>4</v>
      </c>
      <c r="F22" s="18">
        <f>H22+G22</f>
        <v>116</v>
      </c>
      <c r="G22" s="19"/>
      <c r="H22" s="118">
        <f>M22+R22</f>
        <v>116</v>
      </c>
      <c r="I22" s="22">
        <v>60</v>
      </c>
      <c r="J22" s="21">
        <v>17</v>
      </c>
      <c r="K22" s="132">
        <v>23</v>
      </c>
      <c r="L22" s="20"/>
      <c r="M22" s="22">
        <f t="shared" si="4"/>
        <v>40</v>
      </c>
      <c r="N22" s="21">
        <v>32</v>
      </c>
      <c r="O22" s="74"/>
      <c r="P22" s="20">
        <v>44</v>
      </c>
      <c r="Q22" s="127"/>
      <c r="R22" s="22">
        <f>N22+P22</f>
        <v>76</v>
      </c>
      <c r="S22" s="21"/>
      <c r="T22" s="20"/>
      <c r="U22" s="20"/>
      <c r="V22" s="20"/>
      <c r="W22" s="20"/>
      <c r="X22" s="22"/>
    </row>
    <row r="23" spans="1:24" ht="15" customHeight="1" thickBot="1">
      <c r="A23" s="170" t="s">
        <v>125</v>
      </c>
      <c r="B23" s="23" t="s">
        <v>136</v>
      </c>
      <c r="C23" s="18">
        <v>4</v>
      </c>
      <c r="D23" s="19"/>
      <c r="E23" s="44">
        <v>2</v>
      </c>
      <c r="F23" s="329">
        <f>G23+H23</f>
        <v>178</v>
      </c>
      <c r="G23" s="19"/>
      <c r="H23" s="118">
        <f>M23+R23</f>
        <v>178</v>
      </c>
      <c r="I23" s="22">
        <v>10</v>
      </c>
      <c r="J23" s="110">
        <v>34</v>
      </c>
      <c r="K23" s="330">
        <v>46</v>
      </c>
      <c r="L23" s="111"/>
      <c r="M23" s="112">
        <f t="shared" si="4"/>
        <v>80</v>
      </c>
      <c r="N23" s="21">
        <v>32</v>
      </c>
      <c r="O23" s="74"/>
      <c r="P23" s="20">
        <v>66</v>
      </c>
      <c r="Q23" s="20"/>
      <c r="R23" s="22">
        <f>N23+P23</f>
        <v>98</v>
      </c>
      <c r="S23" s="110"/>
      <c r="T23" s="111"/>
      <c r="U23" s="111"/>
      <c r="V23" s="111"/>
      <c r="W23" s="111"/>
      <c r="X23" s="112"/>
    </row>
    <row r="24" spans="1:24" ht="16.5" customHeight="1" thickBot="1">
      <c r="A24" s="7" t="s">
        <v>126</v>
      </c>
      <c r="B24" s="5" t="s">
        <v>127</v>
      </c>
      <c r="C24" s="175"/>
      <c r="D24" s="172"/>
      <c r="E24" s="173"/>
      <c r="F24" s="176">
        <f aca="true" t="shared" si="7" ref="F24:K24">SUM(F26:F30)</f>
        <v>364</v>
      </c>
      <c r="G24" s="176">
        <f t="shared" si="7"/>
        <v>0</v>
      </c>
      <c r="H24" s="176">
        <f t="shared" si="7"/>
        <v>364</v>
      </c>
      <c r="I24" s="331">
        <f t="shared" si="7"/>
        <v>0</v>
      </c>
      <c r="J24" s="8">
        <f t="shared" si="7"/>
        <v>102</v>
      </c>
      <c r="K24" s="332">
        <f t="shared" si="7"/>
        <v>138</v>
      </c>
      <c r="L24" s="57"/>
      <c r="M24" s="297">
        <f t="shared" si="4"/>
        <v>240</v>
      </c>
      <c r="N24" s="176">
        <f>SUM(N26:N30)</f>
        <v>80</v>
      </c>
      <c r="O24" s="176">
        <f>SUM(O26:O30)</f>
        <v>0</v>
      </c>
      <c r="P24" s="176">
        <f>SUM(P26:P30)</f>
        <v>44</v>
      </c>
      <c r="Q24" s="176">
        <f>SUM(Q26:Q30)</f>
        <v>0</v>
      </c>
      <c r="R24" s="176">
        <f>SUM(R26:R30)</f>
        <v>124</v>
      </c>
      <c r="S24" s="294"/>
      <c r="T24" s="295"/>
      <c r="U24" s="295"/>
      <c r="V24" s="295"/>
      <c r="W24" s="295"/>
      <c r="X24" s="296"/>
    </row>
    <row r="25" spans="1:24" ht="24.75" customHeight="1" thickBot="1">
      <c r="A25" s="282" t="s">
        <v>128</v>
      </c>
      <c r="B25" s="283" t="s">
        <v>129</v>
      </c>
      <c r="C25" s="284"/>
      <c r="D25" s="285"/>
      <c r="E25" s="286"/>
      <c r="F25" s="287">
        <f aca="true" t="shared" si="8" ref="F25:K25">F24</f>
        <v>364</v>
      </c>
      <c r="G25" s="287">
        <f t="shared" si="8"/>
        <v>0</v>
      </c>
      <c r="H25" s="287">
        <f t="shared" si="8"/>
        <v>364</v>
      </c>
      <c r="I25" s="287">
        <f t="shared" si="8"/>
        <v>0</v>
      </c>
      <c r="J25" s="333">
        <f t="shared" si="8"/>
        <v>102</v>
      </c>
      <c r="K25" s="334">
        <f t="shared" si="8"/>
        <v>138</v>
      </c>
      <c r="L25" s="335"/>
      <c r="M25" s="336">
        <f t="shared" si="4"/>
        <v>240</v>
      </c>
      <c r="N25" s="287">
        <f>N24</f>
        <v>80</v>
      </c>
      <c r="O25" s="287">
        <f>O24</f>
        <v>0</v>
      </c>
      <c r="P25" s="287">
        <f>P24</f>
        <v>44</v>
      </c>
      <c r="Q25" s="287">
        <f>Q24</f>
        <v>0</v>
      </c>
      <c r="R25" s="287">
        <f>R24</f>
        <v>124</v>
      </c>
      <c r="S25" s="56"/>
      <c r="T25" s="57"/>
      <c r="U25" s="57"/>
      <c r="V25" s="57"/>
      <c r="W25" s="57"/>
      <c r="X25" s="297"/>
    </row>
    <row r="26" spans="1:24" s="88" customFormat="1" ht="14.25" customHeight="1">
      <c r="A26" s="288" t="s">
        <v>130</v>
      </c>
      <c r="B26" s="123" t="s">
        <v>72</v>
      </c>
      <c r="C26" s="11"/>
      <c r="D26" s="12"/>
      <c r="E26" s="37">
        <v>2</v>
      </c>
      <c r="F26" s="11">
        <f>H26+G26</f>
        <v>40</v>
      </c>
      <c r="G26" s="12"/>
      <c r="H26" s="337">
        <f>M26+R26+W26</f>
        <v>40</v>
      </c>
      <c r="I26" s="15"/>
      <c r="J26" s="14">
        <v>17</v>
      </c>
      <c r="K26" s="154">
        <v>23</v>
      </c>
      <c r="L26" s="154"/>
      <c r="M26" s="263">
        <f t="shared" si="4"/>
        <v>40</v>
      </c>
      <c r="N26" s="14"/>
      <c r="O26" s="13"/>
      <c r="P26" s="13"/>
      <c r="Q26" s="13"/>
      <c r="R26" s="15">
        <f>N26+P26</f>
        <v>0</v>
      </c>
      <c r="S26" s="14"/>
      <c r="T26" s="13"/>
      <c r="U26" s="13"/>
      <c r="V26" s="13"/>
      <c r="W26" s="13"/>
      <c r="X26" s="15"/>
    </row>
    <row r="27" spans="1:24" ht="23.25" customHeight="1">
      <c r="A27" s="281" t="s">
        <v>131</v>
      </c>
      <c r="B27" s="289" t="s">
        <v>55</v>
      </c>
      <c r="C27" s="21" t="s">
        <v>78</v>
      </c>
      <c r="D27" s="19"/>
      <c r="E27" s="44" t="s">
        <v>71</v>
      </c>
      <c r="F27" s="18">
        <f>G27+H27</f>
        <v>156</v>
      </c>
      <c r="G27" s="310"/>
      <c r="H27" s="338">
        <f>M27+R27+W27</f>
        <v>156</v>
      </c>
      <c r="I27" s="339"/>
      <c r="J27" s="21">
        <v>34</v>
      </c>
      <c r="K27" s="132">
        <v>46</v>
      </c>
      <c r="L27" s="132"/>
      <c r="M27" s="340">
        <f t="shared" si="4"/>
        <v>80</v>
      </c>
      <c r="N27" s="109">
        <v>32</v>
      </c>
      <c r="O27" s="81"/>
      <c r="P27" s="81">
        <v>44</v>
      </c>
      <c r="Q27" s="81"/>
      <c r="R27" s="22">
        <f>N27+P27</f>
        <v>76</v>
      </c>
      <c r="S27" s="256"/>
      <c r="T27" s="43"/>
      <c r="U27" s="43"/>
      <c r="V27" s="43"/>
      <c r="W27" s="43"/>
      <c r="X27" s="255"/>
    </row>
    <row r="28" spans="1:24" ht="12.75" customHeight="1">
      <c r="A28" s="281" t="s">
        <v>132</v>
      </c>
      <c r="B28" s="128" t="s">
        <v>76</v>
      </c>
      <c r="C28" s="222"/>
      <c r="D28" s="19"/>
      <c r="E28" s="44">
        <v>3</v>
      </c>
      <c r="F28" s="18">
        <f>G28+H28</f>
        <v>56</v>
      </c>
      <c r="G28" s="310"/>
      <c r="H28" s="338">
        <f>M28+R28+W28</f>
        <v>56</v>
      </c>
      <c r="I28" s="339"/>
      <c r="J28" s="21">
        <v>17</v>
      </c>
      <c r="K28" s="132">
        <v>23</v>
      </c>
      <c r="L28" s="43"/>
      <c r="M28" s="340">
        <f t="shared" si="4"/>
        <v>40</v>
      </c>
      <c r="N28" s="109">
        <v>16</v>
      </c>
      <c r="O28" s="81"/>
      <c r="P28" s="81"/>
      <c r="Q28" s="81"/>
      <c r="R28" s="22">
        <f>N28+P28</f>
        <v>16</v>
      </c>
      <c r="S28" s="256"/>
      <c r="T28" s="43"/>
      <c r="U28" s="43"/>
      <c r="V28" s="43"/>
      <c r="W28" s="43"/>
      <c r="X28" s="255"/>
    </row>
    <row r="29" spans="1:24" ht="12.75" customHeight="1">
      <c r="A29" s="281" t="s">
        <v>133</v>
      </c>
      <c r="B29" s="128" t="s">
        <v>77</v>
      </c>
      <c r="C29" s="222"/>
      <c r="D29" s="19"/>
      <c r="E29" s="44">
        <v>2</v>
      </c>
      <c r="F29" s="18">
        <f>G29+H29</f>
        <v>40</v>
      </c>
      <c r="G29" s="19"/>
      <c r="H29" s="186">
        <f>M29+R29+W29</f>
        <v>40</v>
      </c>
      <c r="I29" s="22"/>
      <c r="J29" s="21">
        <v>17</v>
      </c>
      <c r="K29" s="132">
        <v>23</v>
      </c>
      <c r="L29" s="20"/>
      <c r="M29" s="22">
        <f>J29+K29</f>
        <v>40</v>
      </c>
      <c r="N29" s="109"/>
      <c r="O29" s="81"/>
      <c r="P29" s="81"/>
      <c r="Q29" s="81"/>
      <c r="R29" s="22">
        <f>N29+P29</f>
        <v>0</v>
      </c>
      <c r="S29" s="256"/>
      <c r="T29" s="43"/>
      <c r="U29" s="43"/>
      <c r="V29" s="43"/>
      <c r="W29" s="43"/>
      <c r="X29" s="255"/>
    </row>
    <row r="30" spans="1:24" ht="12.75" customHeight="1" thickBot="1">
      <c r="A30" s="281" t="s">
        <v>134</v>
      </c>
      <c r="B30" s="290" t="s">
        <v>135</v>
      </c>
      <c r="C30" s="223"/>
      <c r="D30" s="224"/>
      <c r="E30" s="196">
        <v>3</v>
      </c>
      <c r="F30" s="179">
        <f>G30+H30</f>
        <v>72</v>
      </c>
      <c r="G30" s="224"/>
      <c r="H30" s="111">
        <f>M30+R30+W30</f>
        <v>72</v>
      </c>
      <c r="I30" s="112"/>
      <c r="J30" s="110">
        <v>17</v>
      </c>
      <c r="K30" s="330">
        <v>23</v>
      </c>
      <c r="L30" s="111"/>
      <c r="M30" s="112">
        <f>J30+K30</f>
        <v>40</v>
      </c>
      <c r="N30" s="291">
        <v>32</v>
      </c>
      <c r="O30" s="292"/>
      <c r="P30" s="292"/>
      <c r="Q30" s="292"/>
      <c r="R30" s="112">
        <f>N30+P30</f>
        <v>32</v>
      </c>
      <c r="S30" s="21"/>
      <c r="T30" s="20"/>
      <c r="U30" s="20"/>
      <c r="V30" s="20"/>
      <c r="W30" s="20"/>
      <c r="X30" s="22"/>
    </row>
    <row r="31" spans="1:24" ht="24" customHeight="1" thickBot="1">
      <c r="A31" s="26"/>
      <c r="B31" s="27" t="s">
        <v>20</v>
      </c>
      <c r="C31" s="113"/>
      <c r="D31" s="114"/>
      <c r="E31" s="115"/>
      <c r="F31" s="31">
        <f aca="true" t="shared" si="9" ref="F31:N31">F32+F40+F44+F58</f>
        <v>2484</v>
      </c>
      <c r="G31" s="120">
        <f t="shared" si="9"/>
        <v>360</v>
      </c>
      <c r="H31" s="120">
        <f t="shared" si="9"/>
        <v>2124</v>
      </c>
      <c r="I31" s="121">
        <f t="shared" si="9"/>
        <v>282.4</v>
      </c>
      <c r="J31" s="31">
        <f t="shared" si="9"/>
        <v>119</v>
      </c>
      <c r="K31" s="120">
        <f t="shared" si="9"/>
        <v>207</v>
      </c>
      <c r="L31" s="307"/>
      <c r="M31" s="121">
        <f t="shared" si="9"/>
        <v>326</v>
      </c>
      <c r="N31" s="31">
        <f t="shared" si="9"/>
        <v>144</v>
      </c>
      <c r="O31" s="177"/>
      <c r="P31" s="120">
        <f>P32+P40+P44+P58</f>
        <v>286</v>
      </c>
      <c r="Q31" s="120"/>
      <c r="R31" s="121">
        <f aca="true" t="shared" si="10" ref="R31:X31">R32+R40+R44+R58</f>
        <v>430</v>
      </c>
      <c r="S31" s="31">
        <f t="shared" si="10"/>
        <v>612</v>
      </c>
      <c r="T31" s="120">
        <f t="shared" si="10"/>
        <v>180</v>
      </c>
      <c r="U31" s="120">
        <f t="shared" si="10"/>
        <v>0</v>
      </c>
      <c r="V31" s="120">
        <f t="shared" si="10"/>
        <v>108</v>
      </c>
      <c r="W31" s="120">
        <f t="shared" si="10"/>
        <v>468</v>
      </c>
      <c r="X31" s="121">
        <f t="shared" si="10"/>
        <v>1368</v>
      </c>
    </row>
    <row r="32" spans="1:24" ht="17.25" customHeight="1" thickBot="1">
      <c r="A32" s="32" t="s">
        <v>21</v>
      </c>
      <c r="B32" s="33" t="s">
        <v>22</v>
      </c>
      <c r="C32" s="113"/>
      <c r="D32" s="114"/>
      <c r="E32" s="115"/>
      <c r="F32" s="8">
        <f aca="true" t="shared" si="11" ref="F32:X32">SUM(F33:F39)</f>
        <v>363</v>
      </c>
      <c r="G32" s="9">
        <f t="shared" si="11"/>
        <v>121</v>
      </c>
      <c r="H32" s="9">
        <f t="shared" si="11"/>
        <v>242</v>
      </c>
      <c r="I32" s="10">
        <f t="shared" si="11"/>
        <v>86.2</v>
      </c>
      <c r="J32" s="8">
        <f t="shared" si="11"/>
        <v>17</v>
      </c>
      <c r="K32" s="9">
        <f t="shared" si="11"/>
        <v>23</v>
      </c>
      <c r="L32" s="302"/>
      <c r="M32" s="10">
        <f t="shared" si="11"/>
        <v>40</v>
      </c>
      <c r="N32" s="8">
        <f t="shared" si="11"/>
        <v>32</v>
      </c>
      <c r="O32" s="176"/>
      <c r="P32" s="9">
        <f t="shared" si="11"/>
        <v>0</v>
      </c>
      <c r="Q32" s="9"/>
      <c r="R32" s="10">
        <f t="shared" si="11"/>
        <v>32</v>
      </c>
      <c r="S32" s="8">
        <f t="shared" si="11"/>
        <v>170</v>
      </c>
      <c r="T32" s="9">
        <f t="shared" si="11"/>
        <v>0</v>
      </c>
      <c r="U32" s="9">
        <f t="shared" si="11"/>
        <v>0</v>
      </c>
      <c r="V32" s="9">
        <f t="shared" si="11"/>
        <v>0</v>
      </c>
      <c r="W32" s="9">
        <f t="shared" si="11"/>
        <v>0</v>
      </c>
      <c r="X32" s="10">
        <f t="shared" si="11"/>
        <v>170</v>
      </c>
    </row>
    <row r="33" spans="1:24" ht="12.75" customHeight="1">
      <c r="A33" s="126" t="s">
        <v>23</v>
      </c>
      <c r="B33" s="25" t="s">
        <v>86</v>
      </c>
      <c r="C33" s="34"/>
      <c r="D33" s="35"/>
      <c r="E33" s="199">
        <v>5</v>
      </c>
      <c r="F33" s="11">
        <f aca="true" t="shared" si="12" ref="F33:F39">H33+G33</f>
        <v>51</v>
      </c>
      <c r="G33" s="13">
        <v>17</v>
      </c>
      <c r="H33" s="36">
        <f aca="true" t="shared" si="13" ref="H33:H39">M33+R33+X33</f>
        <v>34</v>
      </c>
      <c r="I33" s="37">
        <f>H33/100*70</f>
        <v>23.8</v>
      </c>
      <c r="J33" s="11"/>
      <c r="K33" s="12"/>
      <c r="L33" s="308"/>
      <c r="M33" s="38">
        <f aca="true" t="shared" si="14" ref="M33:M39">J33+K33</f>
        <v>0</v>
      </c>
      <c r="N33" s="39"/>
      <c r="O33" s="75"/>
      <c r="P33" s="40"/>
      <c r="Q33" s="40"/>
      <c r="R33" s="38">
        <f aca="true" t="shared" si="15" ref="R33:R39">N33+P33</f>
        <v>0</v>
      </c>
      <c r="S33" s="39">
        <v>34</v>
      </c>
      <c r="T33" s="75"/>
      <c r="U33" s="75"/>
      <c r="V33" s="40"/>
      <c r="W33" s="40"/>
      <c r="X33" s="38">
        <f aca="true" t="shared" si="16" ref="X33:X39">S33+T33+V33</f>
        <v>34</v>
      </c>
    </row>
    <row r="34" spans="1:24" s="88" customFormat="1" ht="24" customHeight="1">
      <c r="A34" s="126" t="s">
        <v>80</v>
      </c>
      <c r="B34" s="16" t="s">
        <v>87</v>
      </c>
      <c r="C34" s="78"/>
      <c r="D34" s="79"/>
      <c r="E34" s="200">
        <v>5</v>
      </c>
      <c r="F34" s="80">
        <f t="shared" si="12"/>
        <v>51</v>
      </c>
      <c r="G34" s="81">
        <v>17</v>
      </c>
      <c r="H34" s="43">
        <f t="shared" si="13"/>
        <v>34</v>
      </c>
      <c r="I34" s="82">
        <f aca="true" t="shared" si="17" ref="I34:I39">H34/100*30</f>
        <v>10.200000000000001</v>
      </c>
      <c r="J34" s="80"/>
      <c r="K34" s="83"/>
      <c r="L34" s="309"/>
      <c r="M34" s="84">
        <f t="shared" si="14"/>
        <v>0</v>
      </c>
      <c r="N34" s="85"/>
      <c r="O34" s="87"/>
      <c r="P34" s="86"/>
      <c r="Q34" s="86"/>
      <c r="R34" s="84">
        <f t="shared" si="15"/>
        <v>0</v>
      </c>
      <c r="S34" s="85">
        <v>34</v>
      </c>
      <c r="T34" s="139"/>
      <c r="U34" s="87"/>
      <c r="V34" s="86"/>
      <c r="W34" s="86"/>
      <c r="X34" s="84">
        <f t="shared" si="16"/>
        <v>34</v>
      </c>
    </row>
    <row r="35" spans="1:24" ht="14.25" customHeight="1">
      <c r="A35" s="126" t="s">
        <v>88</v>
      </c>
      <c r="B35" s="16" t="s">
        <v>89</v>
      </c>
      <c r="C35" s="41">
        <v>2</v>
      </c>
      <c r="D35" s="42"/>
      <c r="E35" s="201"/>
      <c r="F35" s="18">
        <f t="shared" si="12"/>
        <v>60</v>
      </c>
      <c r="G35" s="20">
        <v>20</v>
      </c>
      <c r="H35" s="43">
        <f t="shared" si="13"/>
        <v>40</v>
      </c>
      <c r="I35" s="82">
        <f t="shared" si="17"/>
        <v>12</v>
      </c>
      <c r="J35" s="18">
        <v>17</v>
      </c>
      <c r="K35" s="19">
        <v>23</v>
      </c>
      <c r="L35" s="310"/>
      <c r="M35" s="45">
        <f t="shared" si="14"/>
        <v>40</v>
      </c>
      <c r="N35" s="46"/>
      <c r="O35" s="76"/>
      <c r="P35" s="47"/>
      <c r="Q35" s="47"/>
      <c r="R35" s="45">
        <f t="shared" si="15"/>
        <v>0</v>
      </c>
      <c r="S35" s="46"/>
      <c r="T35" s="76"/>
      <c r="U35" s="76"/>
      <c r="V35" s="47"/>
      <c r="W35" s="47"/>
      <c r="X35" s="84">
        <f t="shared" si="16"/>
        <v>0</v>
      </c>
    </row>
    <row r="36" spans="1:24" ht="15" customHeight="1">
      <c r="A36" s="126" t="s">
        <v>90</v>
      </c>
      <c r="B36" s="108" t="s">
        <v>91</v>
      </c>
      <c r="C36" s="41"/>
      <c r="D36" s="42"/>
      <c r="E36" s="201">
        <v>5</v>
      </c>
      <c r="F36" s="18">
        <f t="shared" si="12"/>
        <v>51</v>
      </c>
      <c r="G36" s="20">
        <v>17</v>
      </c>
      <c r="H36" s="43">
        <f t="shared" si="13"/>
        <v>34</v>
      </c>
      <c r="I36" s="82">
        <f t="shared" si="17"/>
        <v>10.200000000000001</v>
      </c>
      <c r="J36" s="18"/>
      <c r="K36" s="19"/>
      <c r="L36" s="310"/>
      <c r="M36" s="45">
        <f t="shared" si="14"/>
        <v>0</v>
      </c>
      <c r="N36" s="46"/>
      <c r="O36" s="76"/>
      <c r="P36" s="47"/>
      <c r="Q36" s="47"/>
      <c r="R36" s="45">
        <f t="shared" si="15"/>
        <v>0</v>
      </c>
      <c r="S36" s="46">
        <v>34</v>
      </c>
      <c r="T36" s="76"/>
      <c r="U36" s="76"/>
      <c r="V36" s="47"/>
      <c r="W36" s="47"/>
      <c r="X36" s="84">
        <f t="shared" si="16"/>
        <v>34</v>
      </c>
    </row>
    <row r="37" spans="1:24" ht="15" customHeight="1">
      <c r="A37" s="126" t="s">
        <v>24</v>
      </c>
      <c r="B37" s="108" t="s">
        <v>92</v>
      </c>
      <c r="C37" s="41"/>
      <c r="D37" s="42"/>
      <c r="E37" s="201">
        <v>5</v>
      </c>
      <c r="F37" s="18">
        <f>H37+G37</f>
        <v>51</v>
      </c>
      <c r="G37" s="20">
        <v>17</v>
      </c>
      <c r="H37" s="43">
        <f t="shared" si="13"/>
        <v>34</v>
      </c>
      <c r="I37" s="82">
        <f t="shared" si="17"/>
        <v>10.200000000000001</v>
      </c>
      <c r="J37" s="18"/>
      <c r="K37" s="19"/>
      <c r="L37" s="310"/>
      <c r="M37" s="45">
        <f t="shared" si="14"/>
        <v>0</v>
      </c>
      <c r="N37" s="46"/>
      <c r="O37" s="76"/>
      <c r="P37" s="47"/>
      <c r="Q37" s="47"/>
      <c r="R37" s="45">
        <f>N37+P37</f>
        <v>0</v>
      </c>
      <c r="S37" s="46">
        <v>34</v>
      </c>
      <c r="T37" s="76"/>
      <c r="U37" s="76"/>
      <c r="V37" s="47"/>
      <c r="W37" s="47"/>
      <c r="X37" s="84">
        <f t="shared" si="16"/>
        <v>34</v>
      </c>
    </row>
    <row r="38" spans="1:24" ht="12.75" customHeight="1">
      <c r="A38" s="126" t="s">
        <v>25</v>
      </c>
      <c r="B38" s="128" t="s">
        <v>82</v>
      </c>
      <c r="C38" s="129"/>
      <c r="D38" s="130"/>
      <c r="E38" s="202">
        <v>5</v>
      </c>
      <c r="F38" s="131">
        <f t="shared" si="12"/>
        <v>51</v>
      </c>
      <c r="G38" s="132">
        <v>17</v>
      </c>
      <c r="H38" s="133">
        <f t="shared" si="13"/>
        <v>34</v>
      </c>
      <c r="I38" s="134">
        <f t="shared" si="17"/>
        <v>10.200000000000001</v>
      </c>
      <c r="J38" s="131"/>
      <c r="K38" s="135"/>
      <c r="L38" s="311"/>
      <c r="M38" s="136">
        <f t="shared" si="14"/>
        <v>0</v>
      </c>
      <c r="N38" s="137"/>
      <c r="O38" s="139"/>
      <c r="P38" s="138"/>
      <c r="Q38" s="138"/>
      <c r="R38" s="136">
        <f t="shared" si="15"/>
        <v>0</v>
      </c>
      <c r="S38" s="137">
        <v>34</v>
      </c>
      <c r="T38" s="139"/>
      <c r="U38" s="139"/>
      <c r="V38" s="138"/>
      <c r="W38" s="138"/>
      <c r="X38" s="84">
        <f t="shared" si="16"/>
        <v>34</v>
      </c>
    </row>
    <row r="39" spans="1:24" ht="15.75" customHeight="1" thickBot="1">
      <c r="A39" s="126" t="s">
        <v>26</v>
      </c>
      <c r="B39" s="140" t="s">
        <v>27</v>
      </c>
      <c r="C39" s="129"/>
      <c r="D39" s="130"/>
      <c r="E39" s="202">
        <v>3</v>
      </c>
      <c r="F39" s="131">
        <f t="shared" si="12"/>
        <v>48</v>
      </c>
      <c r="G39" s="132">
        <f>H39/2</f>
        <v>16</v>
      </c>
      <c r="H39" s="133">
        <f t="shared" si="13"/>
        <v>32</v>
      </c>
      <c r="I39" s="134">
        <f t="shared" si="17"/>
        <v>9.6</v>
      </c>
      <c r="J39" s="131"/>
      <c r="K39" s="135"/>
      <c r="L39" s="311"/>
      <c r="M39" s="136">
        <f t="shared" si="14"/>
        <v>0</v>
      </c>
      <c r="N39" s="137">
        <v>32</v>
      </c>
      <c r="O39" s="139"/>
      <c r="P39" s="138"/>
      <c r="Q39" s="138"/>
      <c r="R39" s="136">
        <f t="shared" si="15"/>
        <v>32</v>
      </c>
      <c r="S39" s="137"/>
      <c r="T39" s="139"/>
      <c r="U39" s="139"/>
      <c r="V39" s="138"/>
      <c r="W39" s="138"/>
      <c r="X39" s="136">
        <f t="shared" si="16"/>
        <v>0</v>
      </c>
    </row>
    <row r="40" spans="1:24" ht="21.75" customHeight="1" thickBot="1">
      <c r="A40" s="141"/>
      <c r="B40" s="142" t="s">
        <v>28</v>
      </c>
      <c r="C40" s="143"/>
      <c r="D40" s="144"/>
      <c r="E40" s="145"/>
      <c r="F40" s="146">
        <f aca="true" t="shared" si="18" ref="F40:N40">SUM(F41:F43)</f>
        <v>216</v>
      </c>
      <c r="G40" s="147">
        <f t="shared" si="18"/>
        <v>72</v>
      </c>
      <c r="H40" s="147">
        <f t="shared" si="18"/>
        <v>144</v>
      </c>
      <c r="I40" s="148">
        <f t="shared" si="18"/>
        <v>43.2</v>
      </c>
      <c r="J40" s="146">
        <f t="shared" si="18"/>
        <v>0</v>
      </c>
      <c r="K40" s="147">
        <f t="shared" si="18"/>
        <v>0</v>
      </c>
      <c r="L40" s="312"/>
      <c r="M40" s="148">
        <f t="shared" si="18"/>
        <v>0</v>
      </c>
      <c r="N40" s="146">
        <f t="shared" si="18"/>
        <v>0</v>
      </c>
      <c r="O40" s="178"/>
      <c r="P40" s="147">
        <f>SUM(P41:P43)</f>
        <v>0</v>
      </c>
      <c r="Q40" s="147"/>
      <c r="R40" s="148">
        <f aca="true" t="shared" si="19" ref="R40:X40">SUM(R41:R43)</f>
        <v>0</v>
      </c>
      <c r="S40" s="146">
        <f t="shared" si="19"/>
        <v>68</v>
      </c>
      <c r="T40" s="147">
        <f t="shared" si="19"/>
        <v>76</v>
      </c>
      <c r="U40" s="147">
        <f t="shared" si="19"/>
        <v>0</v>
      </c>
      <c r="V40" s="147">
        <f t="shared" si="19"/>
        <v>0</v>
      </c>
      <c r="W40" s="147">
        <f t="shared" si="19"/>
        <v>0</v>
      </c>
      <c r="X40" s="148">
        <f t="shared" si="19"/>
        <v>144</v>
      </c>
    </row>
    <row r="41" spans="1:24" s="88" customFormat="1" ht="24.75" customHeight="1">
      <c r="A41" s="227" t="s">
        <v>29</v>
      </c>
      <c r="B41" s="228" t="s">
        <v>93</v>
      </c>
      <c r="C41" s="149"/>
      <c r="D41" s="150"/>
      <c r="E41" s="152">
        <v>6</v>
      </c>
      <c r="F41" s="149">
        <f>H41+G41</f>
        <v>54</v>
      </c>
      <c r="G41" s="150">
        <v>18</v>
      </c>
      <c r="H41" s="151">
        <f>M41+R41+X41</f>
        <v>36</v>
      </c>
      <c r="I41" s="152">
        <f>H41/100*30</f>
        <v>10.799999999999999</v>
      </c>
      <c r="J41" s="153"/>
      <c r="K41" s="154"/>
      <c r="L41" s="313"/>
      <c r="M41" s="155">
        <f>J41+K41</f>
        <v>0</v>
      </c>
      <c r="N41" s="153"/>
      <c r="O41" s="156"/>
      <c r="P41" s="154"/>
      <c r="Q41" s="154"/>
      <c r="R41" s="155">
        <f>N41+P41</f>
        <v>0</v>
      </c>
      <c r="S41" s="153"/>
      <c r="T41" s="156">
        <v>36</v>
      </c>
      <c r="U41" s="156"/>
      <c r="V41" s="154"/>
      <c r="W41" s="154"/>
      <c r="X41" s="136">
        <f>S41+T41+V41</f>
        <v>36</v>
      </c>
    </row>
    <row r="42" spans="1:24" s="88" customFormat="1" ht="15" customHeight="1">
      <c r="A42" s="227" t="s">
        <v>57</v>
      </c>
      <c r="B42" s="229" t="s">
        <v>94</v>
      </c>
      <c r="C42" s="157">
        <v>6</v>
      </c>
      <c r="D42" s="203"/>
      <c r="E42" s="204"/>
      <c r="F42" s="131">
        <f>H42+G42</f>
        <v>81</v>
      </c>
      <c r="G42" s="135">
        <v>27</v>
      </c>
      <c r="H42" s="133">
        <f>M42+R42+X42</f>
        <v>54</v>
      </c>
      <c r="I42" s="134">
        <f>H42/100*30</f>
        <v>16.200000000000003</v>
      </c>
      <c r="J42" s="159"/>
      <c r="K42" s="158"/>
      <c r="L42" s="314"/>
      <c r="M42" s="160">
        <f>J42+K42</f>
        <v>0</v>
      </c>
      <c r="N42" s="159"/>
      <c r="O42" s="161"/>
      <c r="P42" s="158"/>
      <c r="Q42" s="158"/>
      <c r="R42" s="160"/>
      <c r="S42" s="197">
        <v>34</v>
      </c>
      <c r="T42" s="198">
        <v>20</v>
      </c>
      <c r="U42" s="198"/>
      <c r="V42" s="132"/>
      <c r="W42" s="132"/>
      <c r="X42" s="136">
        <f>S42+T42+V42</f>
        <v>54</v>
      </c>
    </row>
    <row r="43" spans="1:24" s="88" customFormat="1" ht="24.75" customHeight="1" thickBot="1">
      <c r="A43" s="227" t="s">
        <v>95</v>
      </c>
      <c r="B43" s="225" t="s">
        <v>137</v>
      </c>
      <c r="C43" s="157"/>
      <c r="D43" s="203"/>
      <c r="E43" s="204">
        <v>6</v>
      </c>
      <c r="F43" s="131">
        <f>H43+G43</f>
        <v>81</v>
      </c>
      <c r="G43" s="135">
        <v>27</v>
      </c>
      <c r="H43" s="133">
        <f>M43+R43+X43</f>
        <v>54</v>
      </c>
      <c r="I43" s="134">
        <f>H43/100*30</f>
        <v>16.200000000000003</v>
      </c>
      <c r="J43" s="159"/>
      <c r="K43" s="158"/>
      <c r="L43" s="314"/>
      <c r="M43" s="160"/>
      <c r="N43" s="159"/>
      <c r="O43" s="161"/>
      <c r="P43" s="158"/>
      <c r="Q43" s="158"/>
      <c r="R43" s="160"/>
      <c r="S43" s="197">
        <v>34</v>
      </c>
      <c r="T43" s="198">
        <v>20</v>
      </c>
      <c r="U43" s="198"/>
      <c r="V43" s="132"/>
      <c r="W43" s="132"/>
      <c r="X43" s="136">
        <f>S43+T43+V43</f>
        <v>54</v>
      </c>
    </row>
    <row r="44" spans="1:24" ht="14.25" customHeight="1" thickBot="1">
      <c r="A44" s="32" t="s">
        <v>30</v>
      </c>
      <c r="B44" s="33" t="s">
        <v>31</v>
      </c>
      <c r="C44" s="28"/>
      <c r="D44" s="29"/>
      <c r="E44" s="30"/>
      <c r="F44" s="8">
        <f>F45+F49+F54</f>
        <v>1825</v>
      </c>
      <c r="G44" s="9">
        <f aca="true" t="shared" si="20" ref="G44:X44">G45+G49+G54</f>
        <v>127</v>
      </c>
      <c r="H44" s="9">
        <f t="shared" si="20"/>
        <v>1698</v>
      </c>
      <c r="I44" s="10">
        <f t="shared" si="20"/>
        <v>115</v>
      </c>
      <c r="J44" s="8">
        <f t="shared" si="20"/>
        <v>102</v>
      </c>
      <c r="K44" s="8">
        <f t="shared" si="20"/>
        <v>184</v>
      </c>
      <c r="L44" s="8"/>
      <c r="M44" s="8">
        <f t="shared" si="20"/>
        <v>286</v>
      </c>
      <c r="N44" s="8">
        <f t="shared" si="20"/>
        <v>112</v>
      </c>
      <c r="O44" s="9">
        <f t="shared" si="20"/>
        <v>0</v>
      </c>
      <c r="P44" s="9">
        <f t="shared" si="20"/>
        <v>286</v>
      </c>
      <c r="Q44" s="9">
        <f t="shared" si="20"/>
        <v>0</v>
      </c>
      <c r="R44" s="10">
        <f t="shared" si="20"/>
        <v>398</v>
      </c>
      <c r="S44" s="8">
        <f t="shared" si="20"/>
        <v>340</v>
      </c>
      <c r="T44" s="9">
        <f t="shared" si="20"/>
        <v>98</v>
      </c>
      <c r="U44" s="9">
        <f t="shared" si="20"/>
        <v>0</v>
      </c>
      <c r="V44" s="9">
        <f t="shared" si="20"/>
        <v>108</v>
      </c>
      <c r="W44" s="9">
        <f t="shared" si="20"/>
        <v>468</v>
      </c>
      <c r="X44" s="10">
        <f t="shared" si="20"/>
        <v>1014</v>
      </c>
    </row>
    <row r="45" spans="1:24" ht="26.25" customHeight="1">
      <c r="A45" s="233" t="s">
        <v>32</v>
      </c>
      <c r="B45" s="234" t="s">
        <v>96</v>
      </c>
      <c r="C45" s="205">
        <v>6</v>
      </c>
      <c r="D45" s="206"/>
      <c r="E45" s="207"/>
      <c r="F45" s="53">
        <f aca="true" t="shared" si="21" ref="F45:N45">SUM(F46:F48)</f>
        <v>320</v>
      </c>
      <c r="G45" s="36">
        <f t="shared" si="21"/>
        <v>30</v>
      </c>
      <c r="H45" s="36">
        <f t="shared" si="21"/>
        <v>290</v>
      </c>
      <c r="I45" s="54">
        <f t="shared" si="21"/>
        <v>23</v>
      </c>
      <c r="J45" s="53">
        <f t="shared" si="21"/>
        <v>51</v>
      </c>
      <c r="K45" s="36">
        <f t="shared" si="21"/>
        <v>95</v>
      </c>
      <c r="L45" s="315"/>
      <c r="M45" s="54">
        <f t="shared" si="21"/>
        <v>146</v>
      </c>
      <c r="N45" s="53">
        <f t="shared" si="21"/>
        <v>0</v>
      </c>
      <c r="O45" s="36"/>
      <c r="P45" s="36">
        <f>SUM(P46:P48)</f>
        <v>0</v>
      </c>
      <c r="Q45" s="36"/>
      <c r="R45" s="54">
        <f aca="true" t="shared" si="22" ref="R45:X45">SUM(R46:R48)</f>
        <v>0</v>
      </c>
      <c r="S45" s="53">
        <f t="shared" si="22"/>
        <v>0</v>
      </c>
      <c r="T45" s="36">
        <f t="shared" si="22"/>
        <v>0</v>
      </c>
      <c r="U45" s="36">
        <f t="shared" si="22"/>
        <v>0</v>
      </c>
      <c r="V45" s="36">
        <f t="shared" si="22"/>
        <v>0</v>
      </c>
      <c r="W45" s="36">
        <f t="shared" si="22"/>
        <v>144</v>
      </c>
      <c r="X45" s="54">
        <f t="shared" si="22"/>
        <v>144</v>
      </c>
    </row>
    <row r="46" spans="1:24" ht="23.25" customHeight="1">
      <c r="A46" s="235" t="s">
        <v>97</v>
      </c>
      <c r="B46" s="236" t="s">
        <v>98</v>
      </c>
      <c r="C46" s="214"/>
      <c r="D46" s="215"/>
      <c r="E46" s="254">
        <v>2</v>
      </c>
      <c r="F46" s="18">
        <f>H46+G46</f>
        <v>104</v>
      </c>
      <c r="G46" s="19">
        <v>30</v>
      </c>
      <c r="H46" s="43">
        <f>M46+R46+X46</f>
        <v>74</v>
      </c>
      <c r="I46" s="255">
        <v>23</v>
      </c>
      <c r="J46" s="256">
        <v>51</v>
      </c>
      <c r="K46" s="43">
        <v>23</v>
      </c>
      <c r="L46" s="316"/>
      <c r="M46" s="255">
        <f>J46+K46</f>
        <v>74</v>
      </c>
      <c r="N46" s="256"/>
      <c r="O46" s="43"/>
      <c r="P46" s="43"/>
      <c r="Q46" s="43"/>
      <c r="R46" s="255">
        <f>N46+P46</f>
        <v>0</v>
      </c>
      <c r="S46" s="256"/>
      <c r="T46" s="43"/>
      <c r="U46" s="43"/>
      <c r="V46" s="43"/>
      <c r="W46" s="43"/>
      <c r="X46" s="255"/>
    </row>
    <row r="47" spans="1:24" ht="12" customHeight="1">
      <c r="A47" s="237" t="s">
        <v>33</v>
      </c>
      <c r="B47" s="238" t="s">
        <v>34</v>
      </c>
      <c r="C47" s="208"/>
      <c r="D47" s="209"/>
      <c r="E47" s="210">
        <v>2</v>
      </c>
      <c r="F47" s="90">
        <f>H47</f>
        <v>72</v>
      </c>
      <c r="G47" s="91"/>
      <c r="H47" s="92">
        <f>M47+R47+X47</f>
        <v>72</v>
      </c>
      <c r="I47" s="93"/>
      <c r="J47" s="94"/>
      <c r="K47" s="95">
        <v>72</v>
      </c>
      <c r="L47" s="317"/>
      <c r="M47" s="96">
        <f>SUM(J47:K47)</f>
        <v>72</v>
      </c>
      <c r="N47" s="97"/>
      <c r="O47" s="98"/>
      <c r="P47" s="98"/>
      <c r="Q47" s="98"/>
      <c r="R47" s="96">
        <f>SUM(N47:Q47)</f>
        <v>0</v>
      </c>
      <c r="S47" s="97"/>
      <c r="T47" s="98"/>
      <c r="U47" s="98"/>
      <c r="V47" s="98"/>
      <c r="W47" s="98"/>
      <c r="X47" s="96"/>
    </row>
    <row r="48" spans="1:24" ht="14.25" customHeight="1" thickBot="1">
      <c r="A48" s="239" t="s">
        <v>35</v>
      </c>
      <c r="B48" s="240" t="s">
        <v>64</v>
      </c>
      <c r="C48" s="211"/>
      <c r="D48" s="212"/>
      <c r="E48" s="213">
        <v>6</v>
      </c>
      <c r="F48" s="99">
        <f>H48</f>
        <v>144</v>
      </c>
      <c r="G48" s="100"/>
      <c r="H48" s="101">
        <f>R48+X48</f>
        <v>144</v>
      </c>
      <c r="I48" s="102"/>
      <c r="J48" s="103"/>
      <c r="K48" s="100"/>
      <c r="L48" s="318"/>
      <c r="M48" s="104"/>
      <c r="N48" s="103"/>
      <c r="O48" s="100"/>
      <c r="P48" s="100"/>
      <c r="Q48" s="100"/>
      <c r="R48" s="104">
        <f>SUM(N48:Q48)</f>
        <v>0</v>
      </c>
      <c r="S48" s="103"/>
      <c r="T48" s="100"/>
      <c r="U48" s="100"/>
      <c r="V48" s="100"/>
      <c r="W48" s="100">
        <v>144</v>
      </c>
      <c r="X48" s="104">
        <f>SUM(S48:W48)</f>
        <v>144</v>
      </c>
    </row>
    <row r="49" spans="1:24" ht="48.75" customHeight="1">
      <c r="A49" s="233" t="s">
        <v>36</v>
      </c>
      <c r="B49" s="234" t="s">
        <v>99</v>
      </c>
      <c r="C49" s="205">
        <v>6</v>
      </c>
      <c r="D49" s="206"/>
      <c r="E49" s="207"/>
      <c r="F49" s="53">
        <f>F51+F52+F53+F50</f>
        <v>925</v>
      </c>
      <c r="G49" s="36">
        <f aca="true" t="shared" si="23" ref="G49:X49">G51+G52+G53+G50</f>
        <v>62</v>
      </c>
      <c r="H49" s="36">
        <f t="shared" si="23"/>
        <v>863</v>
      </c>
      <c r="I49" s="54">
        <f t="shared" si="23"/>
        <v>60</v>
      </c>
      <c r="J49" s="53">
        <f t="shared" si="23"/>
        <v>51</v>
      </c>
      <c r="K49" s="36">
        <f t="shared" si="23"/>
        <v>89</v>
      </c>
      <c r="L49" s="315"/>
      <c r="M49" s="54">
        <f t="shared" si="23"/>
        <v>140</v>
      </c>
      <c r="N49" s="53">
        <f t="shared" si="23"/>
        <v>112</v>
      </c>
      <c r="O49" s="36">
        <f t="shared" si="23"/>
        <v>0</v>
      </c>
      <c r="P49" s="36">
        <f t="shared" si="23"/>
        <v>286</v>
      </c>
      <c r="Q49" s="36">
        <f t="shared" si="23"/>
        <v>0</v>
      </c>
      <c r="R49" s="54">
        <f t="shared" si="23"/>
        <v>398</v>
      </c>
      <c r="S49" s="53">
        <f t="shared" si="23"/>
        <v>161</v>
      </c>
      <c r="T49" s="36">
        <f t="shared" si="23"/>
        <v>20</v>
      </c>
      <c r="U49" s="36">
        <f t="shared" si="23"/>
        <v>0</v>
      </c>
      <c r="V49" s="36">
        <f t="shared" si="23"/>
        <v>0</v>
      </c>
      <c r="W49" s="36">
        <f t="shared" si="23"/>
        <v>144</v>
      </c>
      <c r="X49" s="54">
        <f t="shared" si="23"/>
        <v>325</v>
      </c>
    </row>
    <row r="50" spans="1:24" ht="15.75" customHeight="1">
      <c r="A50" s="241" t="s">
        <v>100</v>
      </c>
      <c r="B50" s="242" t="s">
        <v>101</v>
      </c>
      <c r="C50" s="230">
        <v>2</v>
      </c>
      <c r="D50" s="231"/>
      <c r="E50" s="232"/>
      <c r="F50" s="18">
        <f>H50+G50</f>
        <v>104</v>
      </c>
      <c r="G50" s="20">
        <v>30</v>
      </c>
      <c r="H50" s="43">
        <f>M50+R50+X50</f>
        <v>74</v>
      </c>
      <c r="I50" s="44">
        <v>35</v>
      </c>
      <c r="J50" s="21">
        <v>51</v>
      </c>
      <c r="K50" s="20">
        <v>23</v>
      </c>
      <c r="L50" s="127"/>
      <c r="M50" s="51">
        <f>SUM(J50:K50)</f>
        <v>74</v>
      </c>
      <c r="N50" s="52"/>
      <c r="O50" s="50"/>
      <c r="P50" s="50"/>
      <c r="Q50" s="50"/>
      <c r="R50" s="51">
        <f>SUM(N50:Q50)</f>
        <v>0</v>
      </c>
      <c r="S50" s="52"/>
      <c r="T50" s="125"/>
      <c r="U50" s="125"/>
      <c r="V50" s="50"/>
      <c r="W50" s="50"/>
      <c r="X50" s="55">
        <f>SUM(S50:W50)</f>
        <v>0</v>
      </c>
    </row>
    <row r="51" spans="1:24" ht="46.5" customHeight="1">
      <c r="A51" s="235" t="s">
        <v>102</v>
      </c>
      <c r="B51" s="243" t="s">
        <v>138</v>
      </c>
      <c r="C51" s="214"/>
      <c r="D51" s="215"/>
      <c r="E51" s="201">
        <v>6</v>
      </c>
      <c r="F51" s="18">
        <f>H51+G51</f>
        <v>107</v>
      </c>
      <c r="G51" s="20">
        <v>32</v>
      </c>
      <c r="H51" s="43">
        <f>M51+R51+X51</f>
        <v>75</v>
      </c>
      <c r="I51" s="44">
        <v>25</v>
      </c>
      <c r="J51" s="21"/>
      <c r="K51" s="20"/>
      <c r="L51" s="127"/>
      <c r="M51" s="51">
        <f>SUM(J51:K51)</f>
        <v>0</v>
      </c>
      <c r="N51" s="52">
        <v>16</v>
      </c>
      <c r="O51" s="50"/>
      <c r="P51" s="50">
        <v>22</v>
      </c>
      <c r="Q51" s="50"/>
      <c r="R51" s="51">
        <f>SUM(N51:Q51)</f>
        <v>38</v>
      </c>
      <c r="S51" s="52">
        <v>17</v>
      </c>
      <c r="T51" s="125">
        <v>20</v>
      </c>
      <c r="U51" s="125"/>
      <c r="V51" s="50"/>
      <c r="W51" s="50"/>
      <c r="X51" s="55">
        <f>SUM(S51:W51)</f>
        <v>37</v>
      </c>
    </row>
    <row r="52" spans="1:24" ht="13.5" customHeight="1">
      <c r="A52" s="237" t="s">
        <v>37</v>
      </c>
      <c r="B52" s="238" t="s">
        <v>34</v>
      </c>
      <c r="C52" s="208"/>
      <c r="D52" s="209"/>
      <c r="E52" s="210">
        <v>5</v>
      </c>
      <c r="F52" s="90">
        <f>H52</f>
        <v>570</v>
      </c>
      <c r="G52" s="95"/>
      <c r="H52" s="92">
        <f>M52+R52+X52</f>
        <v>570</v>
      </c>
      <c r="I52" s="93"/>
      <c r="J52" s="105"/>
      <c r="K52" s="91">
        <v>66</v>
      </c>
      <c r="L52" s="319"/>
      <c r="M52" s="96">
        <f>SUM(J52:K52)</f>
        <v>66</v>
      </c>
      <c r="N52" s="105">
        <v>96</v>
      </c>
      <c r="O52" s="91"/>
      <c r="P52" s="91">
        <v>264</v>
      </c>
      <c r="Q52" s="91"/>
      <c r="R52" s="96">
        <f>SUM(N52:Q52)</f>
        <v>360</v>
      </c>
      <c r="S52" s="105">
        <v>144</v>
      </c>
      <c r="T52" s="91"/>
      <c r="U52" s="91"/>
      <c r="V52" s="91"/>
      <c r="W52" s="91"/>
      <c r="X52" s="96">
        <f>SUM(S52:W52)</f>
        <v>144</v>
      </c>
    </row>
    <row r="53" spans="1:24" ht="14.25" customHeight="1" thickBot="1">
      <c r="A53" s="239" t="s">
        <v>38</v>
      </c>
      <c r="B53" s="240" t="s">
        <v>64</v>
      </c>
      <c r="C53" s="211"/>
      <c r="D53" s="212"/>
      <c r="E53" s="216">
        <v>6</v>
      </c>
      <c r="F53" s="99">
        <f>H53</f>
        <v>144</v>
      </c>
      <c r="G53" s="101"/>
      <c r="H53" s="101">
        <f>M53+R53+X53</f>
        <v>144</v>
      </c>
      <c r="I53" s="106"/>
      <c r="J53" s="103"/>
      <c r="K53" s="100"/>
      <c r="L53" s="318"/>
      <c r="M53" s="104"/>
      <c r="N53" s="103"/>
      <c r="O53" s="100"/>
      <c r="P53" s="100"/>
      <c r="Q53" s="100"/>
      <c r="R53" s="104">
        <f>SUM(N53:Q53)</f>
        <v>0</v>
      </c>
      <c r="S53" s="103"/>
      <c r="T53" s="100"/>
      <c r="U53" s="100"/>
      <c r="V53" s="100"/>
      <c r="W53" s="100">
        <v>144</v>
      </c>
      <c r="X53" s="104">
        <f>SUM(S53:W53)</f>
        <v>144</v>
      </c>
    </row>
    <row r="54" spans="1:24" ht="35.25" customHeight="1">
      <c r="A54" s="233" t="s">
        <v>103</v>
      </c>
      <c r="B54" s="234" t="s">
        <v>104</v>
      </c>
      <c r="C54" s="244">
        <v>6</v>
      </c>
      <c r="D54" s="245"/>
      <c r="E54" s="246"/>
      <c r="F54" s="248">
        <f>SUM(F55:F57)</f>
        <v>580</v>
      </c>
      <c r="G54" s="151">
        <f aca="true" t="shared" si="24" ref="G54:R54">SUM(G55:G57)</f>
        <v>35</v>
      </c>
      <c r="H54" s="151">
        <f t="shared" si="24"/>
        <v>545</v>
      </c>
      <c r="I54" s="249">
        <f t="shared" si="24"/>
        <v>32</v>
      </c>
      <c r="J54" s="248">
        <f t="shared" si="24"/>
        <v>0</v>
      </c>
      <c r="K54" s="151">
        <f t="shared" si="24"/>
        <v>0</v>
      </c>
      <c r="L54" s="320"/>
      <c r="M54" s="249">
        <f t="shared" si="24"/>
        <v>0</v>
      </c>
      <c r="N54" s="248">
        <f t="shared" si="24"/>
        <v>0</v>
      </c>
      <c r="O54" s="151">
        <f t="shared" si="24"/>
        <v>0</v>
      </c>
      <c r="P54" s="151">
        <f t="shared" si="24"/>
        <v>0</v>
      </c>
      <c r="Q54" s="151">
        <f t="shared" si="24"/>
        <v>0</v>
      </c>
      <c r="R54" s="249">
        <f t="shared" si="24"/>
        <v>0</v>
      </c>
      <c r="S54" s="153">
        <f aca="true" t="shared" si="25" ref="S54:X54">SUM(S55:S57)</f>
        <v>179</v>
      </c>
      <c r="T54" s="154">
        <f t="shared" si="25"/>
        <v>78</v>
      </c>
      <c r="U54" s="154">
        <f t="shared" si="25"/>
        <v>0</v>
      </c>
      <c r="V54" s="154">
        <f t="shared" si="25"/>
        <v>108</v>
      </c>
      <c r="W54" s="154">
        <f t="shared" si="25"/>
        <v>180</v>
      </c>
      <c r="X54" s="263">
        <f t="shared" si="25"/>
        <v>545</v>
      </c>
    </row>
    <row r="55" spans="1:24" ht="49.5" customHeight="1">
      <c r="A55" s="241" t="s">
        <v>105</v>
      </c>
      <c r="B55" s="242" t="s">
        <v>106</v>
      </c>
      <c r="C55" s="257">
        <v>6</v>
      </c>
      <c r="D55" s="258"/>
      <c r="E55" s="259"/>
      <c r="F55" s="260">
        <f>H55+G55</f>
        <v>106</v>
      </c>
      <c r="G55" s="133">
        <v>35</v>
      </c>
      <c r="H55" s="133">
        <f>M55+R55+X55</f>
        <v>71</v>
      </c>
      <c r="I55" s="261">
        <v>32</v>
      </c>
      <c r="J55" s="197"/>
      <c r="K55" s="132"/>
      <c r="L55" s="321"/>
      <c r="M55" s="262"/>
      <c r="N55" s="197"/>
      <c r="O55" s="132"/>
      <c r="P55" s="132"/>
      <c r="Q55" s="132"/>
      <c r="R55" s="262">
        <f>P55</f>
        <v>0</v>
      </c>
      <c r="S55" s="197">
        <v>17</v>
      </c>
      <c r="T55" s="132">
        <v>54</v>
      </c>
      <c r="U55" s="132"/>
      <c r="V55" s="132"/>
      <c r="W55" s="132"/>
      <c r="X55" s="55">
        <f>SUM(S55:W55)</f>
        <v>71</v>
      </c>
    </row>
    <row r="56" spans="1:24" ht="14.25" customHeight="1">
      <c r="A56" s="237" t="s">
        <v>85</v>
      </c>
      <c r="B56" s="238" t="s">
        <v>34</v>
      </c>
      <c r="C56" s="208"/>
      <c r="D56" s="209"/>
      <c r="E56" s="247">
        <v>6</v>
      </c>
      <c r="F56" s="90">
        <f>H56</f>
        <v>294</v>
      </c>
      <c r="G56" s="92"/>
      <c r="H56" s="250">
        <f>M56+R56+X56</f>
        <v>294</v>
      </c>
      <c r="I56" s="93"/>
      <c r="J56" s="105"/>
      <c r="K56" s="91"/>
      <c r="L56" s="319"/>
      <c r="M56" s="96"/>
      <c r="N56" s="105"/>
      <c r="O56" s="91"/>
      <c r="P56" s="91"/>
      <c r="Q56" s="91"/>
      <c r="R56" s="96"/>
      <c r="S56" s="105">
        <v>162</v>
      </c>
      <c r="T56" s="91">
        <v>24</v>
      </c>
      <c r="U56" s="91"/>
      <c r="V56" s="91">
        <v>108</v>
      </c>
      <c r="W56" s="91"/>
      <c r="X56" s="252">
        <f>SUM(S56:W56)</f>
        <v>294</v>
      </c>
    </row>
    <row r="57" spans="1:24" ht="14.25" customHeight="1" thickBot="1">
      <c r="A57" s="239" t="s">
        <v>107</v>
      </c>
      <c r="B57" s="240" t="s">
        <v>64</v>
      </c>
      <c r="C57" s="211"/>
      <c r="D57" s="212"/>
      <c r="E57" s="216">
        <v>6</v>
      </c>
      <c r="F57" s="99">
        <f>H57</f>
        <v>180</v>
      </c>
      <c r="G57" s="101"/>
      <c r="H57" s="251">
        <f>M57+R57+X57</f>
        <v>180</v>
      </c>
      <c r="I57" s="106"/>
      <c r="J57" s="103"/>
      <c r="K57" s="100"/>
      <c r="L57" s="318"/>
      <c r="M57" s="104"/>
      <c r="N57" s="103"/>
      <c r="O57" s="100"/>
      <c r="P57" s="100"/>
      <c r="Q57" s="100"/>
      <c r="R57" s="104"/>
      <c r="S57" s="103"/>
      <c r="T57" s="100"/>
      <c r="U57" s="100"/>
      <c r="V57" s="100"/>
      <c r="W57" s="100">
        <v>180</v>
      </c>
      <c r="X57" s="253">
        <f>SUM(S57:W57)</f>
        <v>180</v>
      </c>
    </row>
    <row r="58" spans="1:24" ht="12.75" customHeight="1" thickBot="1">
      <c r="A58" s="162" t="s">
        <v>39</v>
      </c>
      <c r="B58" s="142" t="s">
        <v>19</v>
      </c>
      <c r="C58" s="217"/>
      <c r="D58" s="218">
        <v>5</v>
      </c>
      <c r="E58" s="219">
        <v>6</v>
      </c>
      <c r="F58" s="163">
        <v>80</v>
      </c>
      <c r="G58" s="164">
        <v>40</v>
      </c>
      <c r="H58" s="226">
        <f>M58+R58+X58</f>
        <v>40</v>
      </c>
      <c r="I58" s="165">
        <v>38</v>
      </c>
      <c r="J58" s="166"/>
      <c r="K58" s="167"/>
      <c r="L58" s="322"/>
      <c r="M58" s="168"/>
      <c r="N58" s="166"/>
      <c r="O58" s="169"/>
      <c r="P58" s="167"/>
      <c r="Q58" s="167"/>
      <c r="R58" s="168">
        <f>SUM(N58:Q58)</f>
        <v>0</v>
      </c>
      <c r="S58" s="166">
        <v>34</v>
      </c>
      <c r="T58" s="169">
        <v>6</v>
      </c>
      <c r="U58" s="169"/>
      <c r="V58" s="167"/>
      <c r="W58" s="167"/>
      <c r="X58" s="168">
        <f>SUM(S58:W58)</f>
        <v>40</v>
      </c>
    </row>
    <row r="59" spans="1:24" ht="21.75" customHeight="1" thickBot="1">
      <c r="A59" s="61" t="s">
        <v>40</v>
      </c>
      <c r="B59" s="33" t="s">
        <v>41</v>
      </c>
      <c r="C59" s="62"/>
      <c r="D59" s="63"/>
      <c r="E59" s="64"/>
      <c r="F59" s="65"/>
      <c r="G59" s="3"/>
      <c r="H59" s="8" t="s">
        <v>81</v>
      </c>
      <c r="I59" s="49"/>
      <c r="J59" s="56"/>
      <c r="K59" s="57"/>
      <c r="L59" s="323"/>
      <c r="M59" s="60"/>
      <c r="N59" s="59"/>
      <c r="O59" s="77"/>
      <c r="P59" s="58"/>
      <c r="Q59" s="58"/>
      <c r="R59" s="60"/>
      <c r="S59" s="59"/>
      <c r="T59" s="77"/>
      <c r="U59" s="77"/>
      <c r="V59" s="58"/>
      <c r="W59" s="58"/>
      <c r="X59" s="60"/>
    </row>
    <row r="60" spans="1:24" ht="13.5" customHeight="1" thickBot="1">
      <c r="A60" s="343" t="s">
        <v>42</v>
      </c>
      <c r="B60" s="344"/>
      <c r="C60" s="66"/>
      <c r="D60" s="67"/>
      <c r="E60" s="48"/>
      <c r="F60" s="8">
        <f aca="true" t="shared" si="26" ref="F60:K60">F10+F31</f>
        <v>4536</v>
      </c>
      <c r="G60" s="8">
        <f t="shared" si="26"/>
        <v>360</v>
      </c>
      <c r="H60" s="8">
        <f t="shared" si="26"/>
        <v>4176</v>
      </c>
      <c r="I60" s="8">
        <f t="shared" si="26"/>
        <v>577.4</v>
      </c>
      <c r="J60" s="8">
        <f t="shared" si="26"/>
        <v>612</v>
      </c>
      <c r="K60" s="9">
        <f t="shared" si="26"/>
        <v>828</v>
      </c>
      <c r="L60" s="302"/>
      <c r="M60" s="10">
        <f>M10+M31</f>
        <v>1440</v>
      </c>
      <c r="N60" s="8">
        <f>N10+N31</f>
        <v>576</v>
      </c>
      <c r="O60" s="176"/>
      <c r="P60" s="9">
        <f>P10+P31</f>
        <v>792</v>
      </c>
      <c r="Q60" s="9"/>
      <c r="R60" s="10">
        <f aca="true" t="shared" si="27" ref="R60:X60">R10+R31</f>
        <v>1368</v>
      </c>
      <c r="S60" s="8">
        <f t="shared" si="27"/>
        <v>612</v>
      </c>
      <c r="T60" s="9">
        <f t="shared" si="27"/>
        <v>180</v>
      </c>
      <c r="U60" s="9">
        <f t="shared" si="27"/>
        <v>0</v>
      </c>
      <c r="V60" s="9">
        <f t="shared" si="27"/>
        <v>108</v>
      </c>
      <c r="W60" s="9">
        <f t="shared" si="27"/>
        <v>468</v>
      </c>
      <c r="X60" s="10">
        <f t="shared" si="27"/>
        <v>1368</v>
      </c>
    </row>
    <row r="61" spans="1:24" ht="26.25" customHeight="1">
      <c r="A61" s="359" t="s">
        <v>56</v>
      </c>
      <c r="B61" s="359"/>
      <c r="C61" s="359"/>
      <c r="D61" s="359"/>
      <c r="E61" s="359"/>
      <c r="F61" s="359"/>
      <c r="G61" s="360"/>
      <c r="H61" s="363" t="s">
        <v>43</v>
      </c>
      <c r="I61" s="363"/>
      <c r="J61" s="14">
        <f>J60-J62</f>
        <v>612</v>
      </c>
      <c r="K61" s="13">
        <f>K60-K62</f>
        <v>690</v>
      </c>
      <c r="L61" s="305"/>
      <c r="M61" s="116">
        <f>SUM(J61:K61)</f>
        <v>1302</v>
      </c>
      <c r="N61" s="14">
        <f>N60-N62</f>
        <v>480</v>
      </c>
      <c r="O61" s="13">
        <v>0</v>
      </c>
      <c r="P61" s="13">
        <f>P60-P62</f>
        <v>528</v>
      </c>
      <c r="Q61" s="13">
        <v>0</v>
      </c>
      <c r="R61" s="116">
        <f>N61+P61</f>
        <v>1008</v>
      </c>
      <c r="S61" s="14">
        <v>306</v>
      </c>
      <c r="T61" s="13">
        <f>T60-T62</f>
        <v>156</v>
      </c>
      <c r="U61" s="13">
        <v>0</v>
      </c>
      <c r="V61" s="13">
        <v>0</v>
      </c>
      <c r="W61" s="13">
        <v>0</v>
      </c>
      <c r="X61" s="116">
        <f>W61+V61+T61+S61</f>
        <v>462</v>
      </c>
    </row>
    <row r="62" spans="1:24" ht="27.75" customHeight="1">
      <c r="A62" s="352" t="s">
        <v>59</v>
      </c>
      <c r="B62" s="353"/>
      <c r="C62" s="353"/>
      <c r="D62" s="353"/>
      <c r="E62" s="353"/>
      <c r="F62" s="353"/>
      <c r="G62" s="354"/>
      <c r="H62" s="361" t="s">
        <v>44</v>
      </c>
      <c r="I62" s="361"/>
      <c r="J62" s="21">
        <v>0</v>
      </c>
      <c r="K62" s="20">
        <v>138</v>
      </c>
      <c r="L62" s="127"/>
      <c r="M62" s="51">
        <f>SUM(J62:K62)</f>
        <v>138</v>
      </c>
      <c r="N62" s="21">
        <v>96</v>
      </c>
      <c r="O62" s="20">
        <v>0</v>
      </c>
      <c r="P62" s="20">
        <v>264</v>
      </c>
      <c r="Q62" s="20">
        <v>0</v>
      </c>
      <c r="R62" s="51">
        <f>SUM(N62:Q62)</f>
        <v>360</v>
      </c>
      <c r="S62" s="21">
        <v>306</v>
      </c>
      <c r="T62" s="20">
        <v>24</v>
      </c>
      <c r="U62" s="20">
        <v>0</v>
      </c>
      <c r="V62" s="20">
        <v>108</v>
      </c>
      <c r="W62" s="20">
        <v>0</v>
      </c>
      <c r="X62" s="51">
        <f>SUM(S62:W62)</f>
        <v>438</v>
      </c>
    </row>
    <row r="63" spans="1:24" ht="21" customHeight="1">
      <c r="A63" s="349" t="s">
        <v>58</v>
      </c>
      <c r="B63" s="350"/>
      <c r="C63" s="350"/>
      <c r="D63" s="350"/>
      <c r="E63" s="350"/>
      <c r="F63" s="350"/>
      <c r="G63" s="351"/>
      <c r="H63" s="361" t="s">
        <v>45</v>
      </c>
      <c r="I63" s="361"/>
      <c r="J63" s="21">
        <v>0</v>
      </c>
      <c r="K63" s="20">
        <v>0</v>
      </c>
      <c r="L63" s="127"/>
      <c r="M63" s="51">
        <f>SUM(J63:K63)</f>
        <v>0</v>
      </c>
      <c r="N63" s="21">
        <v>0</v>
      </c>
      <c r="O63" s="20">
        <v>0</v>
      </c>
      <c r="P63" s="20">
        <v>0</v>
      </c>
      <c r="Q63" s="20">
        <v>0</v>
      </c>
      <c r="R63" s="51">
        <v>0</v>
      </c>
      <c r="S63" s="117">
        <v>0</v>
      </c>
      <c r="T63" s="118">
        <v>0</v>
      </c>
      <c r="U63" s="118">
        <v>0</v>
      </c>
      <c r="V63" s="20">
        <v>0</v>
      </c>
      <c r="W63" s="20">
        <v>468</v>
      </c>
      <c r="X63" s="51">
        <f>W63+V63+T63+S63</f>
        <v>468</v>
      </c>
    </row>
    <row r="64" spans="1:24" ht="13.5" customHeight="1">
      <c r="A64" s="68"/>
      <c r="B64" s="69"/>
      <c r="C64" s="69"/>
      <c r="D64" s="69"/>
      <c r="E64" s="69"/>
      <c r="F64" s="69"/>
      <c r="G64" s="70"/>
      <c r="H64" s="361" t="s">
        <v>46</v>
      </c>
      <c r="I64" s="361"/>
      <c r="J64" s="21">
        <v>0</v>
      </c>
      <c r="K64" s="20">
        <v>0</v>
      </c>
      <c r="L64" s="127"/>
      <c r="M64" s="51">
        <f>SUM(J64:K64)</f>
        <v>0</v>
      </c>
      <c r="N64" s="21">
        <v>2</v>
      </c>
      <c r="O64" s="20">
        <v>0</v>
      </c>
      <c r="P64" s="20">
        <v>4</v>
      </c>
      <c r="Q64" s="20">
        <v>0</v>
      </c>
      <c r="R64" s="51">
        <v>6</v>
      </c>
      <c r="S64" s="21">
        <v>1</v>
      </c>
      <c r="T64" s="20">
        <v>5</v>
      </c>
      <c r="U64" s="20">
        <v>0</v>
      </c>
      <c r="V64" s="20">
        <v>0</v>
      </c>
      <c r="W64" s="20">
        <v>0</v>
      </c>
      <c r="X64" s="22">
        <v>6</v>
      </c>
    </row>
    <row r="65" spans="1:24" ht="15" customHeight="1">
      <c r="A65" s="68"/>
      <c r="B65" s="69"/>
      <c r="C65" s="69"/>
      <c r="D65" s="69"/>
      <c r="E65" s="69"/>
      <c r="F65" s="69"/>
      <c r="G65" s="70"/>
      <c r="H65" s="361" t="s">
        <v>47</v>
      </c>
      <c r="I65" s="361"/>
      <c r="J65" s="21">
        <v>4</v>
      </c>
      <c r="K65" s="20">
        <v>6</v>
      </c>
      <c r="L65" s="127"/>
      <c r="M65" s="51">
        <v>10</v>
      </c>
      <c r="N65" s="21">
        <v>3</v>
      </c>
      <c r="O65" s="20">
        <v>0</v>
      </c>
      <c r="P65" s="20">
        <v>7</v>
      </c>
      <c r="Q65" s="20">
        <v>0</v>
      </c>
      <c r="R65" s="51">
        <v>10</v>
      </c>
      <c r="S65" s="21">
        <v>4</v>
      </c>
      <c r="T65" s="20">
        <v>3</v>
      </c>
      <c r="U65" s="20">
        <v>0</v>
      </c>
      <c r="V65" s="20">
        <v>0</v>
      </c>
      <c r="W65" s="20">
        <v>0</v>
      </c>
      <c r="X65" s="22">
        <v>7</v>
      </c>
    </row>
    <row r="66" spans="1:24" ht="16.5" customHeight="1" thickBot="1">
      <c r="A66" s="71"/>
      <c r="B66" s="72"/>
      <c r="C66" s="72"/>
      <c r="D66" s="72"/>
      <c r="E66" s="72"/>
      <c r="F66" s="72"/>
      <c r="G66" s="73"/>
      <c r="H66" s="362" t="s">
        <v>48</v>
      </c>
      <c r="I66" s="362"/>
      <c r="J66" s="110">
        <v>0</v>
      </c>
      <c r="K66" s="111">
        <v>0</v>
      </c>
      <c r="L66" s="306"/>
      <c r="M66" s="119">
        <v>0</v>
      </c>
      <c r="N66" s="110">
        <v>0</v>
      </c>
      <c r="O66" s="111">
        <v>0</v>
      </c>
      <c r="P66" s="111">
        <v>0</v>
      </c>
      <c r="Q66" s="111">
        <v>0</v>
      </c>
      <c r="R66" s="119">
        <v>0</v>
      </c>
      <c r="S66" s="110">
        <v>0</v>
      </c>
      <c r="T66" s="111">
        <v>0</v>
      </c>
      <c r="U66" s="111">
        <v>0</v>
      </c>
      <c r="V66" s="111">
        <v>0</v>
      </c>
      <c r="W66" s="111">
        <v>0</v>
      </c>
      <c r="X66" s="112">
        <v>0</v>
      </c>
    </row>
    <row r="68" spans="1:22" ht="17.25" customHeight="1">
      <c r="A68" s="124"/>
      <c r="V68" s="89"/>
    </row>
    <row r="69" ht="17.25" customHeight="1">
      <c r="A69" s="124"/>
    </row>
    <row r="70" ht="17.25" customHeight="1">
      <c r="A70" s="124"/>
    </row>
    <row r="71" ht="17.25" customHeight="1">
      <c r="A71" s="124"/>
    </row>
  </sheetData>
  <sheetProtection selectLockedCells="1" selectUnlockedCells="1"/>
  <mergeCells count="44">
    <mergeCell ref="T7:W7"/>
    <mergeCell ref="T5:W6"/>
    <mergeCell ref="X5:X8"/>
    <mergeCell ref="S5:S6"/>
    <mergeCell ref="J7:J8"/>
    <mergeCell ref="N5:O6"/>
    <mergeCell ref="K5:K6"/>
    <mergeCell ref="K7:K8"/>
    <mergeCell ref="L7:L8"/>
    <mergeCell ref="E4:E8"/>
    <mergeCell ref="I5:I8"/>
    <mergeCell ref="J5:J6"/>
    <mergeCell ref="M5:M8"/>
    <mergeCell ref="S7:S8"/>
    <mergeCell ref="R5:R8"/>
    <mergeCell ref="P7:Q7"/>
    <mergeCell ref="P5:Q6"/>
    <mergeCell ref="N7:O7"/>
    <mergeCell ref="H65:I65"/>
    <mergeCell ref="H66:I66"/>
    <mergeCell ref="H61:I61"/>
    <mergeCell ref="H62:I62"/>
    <mergeCell ref="H63:I63"/>
    <mergeCell ref="H64:I64"/>
    <mergeCell ref="A63:G63"/>
    <mergeCell ref="H4:I4"/>
    <mergeCell ref="A62:G62"/>
    <mergeCell ref="A4:A8"/>
    <mergeCell ref="J4:M4"/>
    <mergeCell ref="F4:F8"/>
    <mergeCell ref="G4:G8"/>
    <mergeCell ref="H5:H8"/>
    <mergeCell ref="A61:G61"/>
    <mergeCell ref="D4:D8"/>
    <mergeCell ref="A2:K2"/>
    <mergeCell ref="S4:X4"/>
    <mergeCell ref="A60:B60"/>
    <mergeCell ref="J3:X3"/>
    <mergeCell ref="N4:R4"/>
    <mergeCell ref="F3:I3"/>
    <mergeCell ref="A3:B3"/>
    <mergeCell ref="C3:E3"/>
    <mergeCell ref="B4:B8"/>
    <mergeCell ref="C4:C8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НТПТИС</cp:lastModifiedBy>
  <cp:lastPrinted>2020-04-13T03:12:25Z</cp:lastPrinted>
  <dcterms:modified xsi:type="dcterms:W3CDTF">2022-03-19T07:40:57Z</dcterms:modified>
  <cp:category/>
  <cp:version/>
  <cp:contentType/>
  <cp:contentStatus/>
</cp:coreProperties>
</file>