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991" activeTab="0"/>
  </bookViews>
  <sheets>
    <sheet name="18.01.27 Маш.техн.насосов" sheetId="1" r:id="rId1"/>
  </sheets>
  <definedNames/>
  <calcPr fullCalcOnLoad="1"/>
</workbook>
</file>

<file path=xl/sharedStrings.xml><?xml version="1.0" encoding="utf-8"?>
<sst xmlns="http://schemas.openxmlformats.org/spreadsheetml/2006/main" count="139" uniqueCount="135">
  <si>
    <t>I курс</t>
  </si>
  <si>
    <t>Итого за I курс</t>
  </si>
  <si>
    <t>II курс</t>
  </si>
  <si>
    <t>Итого за II курс</t>
  </si>
  <si>
    <t>III курс</t>
  </si>
  <si>
    <t>Итого за III курс</t>
  </si>
  <si>
    <t>Экзамены</t>
  </si>
  <si>
    <t>Зачеты</t>
  </si>
  <si>
    <t>Дифференцированные зачеты</t>
  </si>
  <si>
    <t>всего занятий</t>
  </si>
  <si>
    <t>в т.ч.лаб.и практ. занятий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</si>
  <si>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</si>
  <si>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</si>
  <si>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</si>
  <si>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</si>
  <si>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</si>
  <si>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</si>
  <si>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Иностранный язык</t>
  </si>
  <si>
    <t>История</t>
  </si>
  <si>
    <t>Физическая культура</t>
  </si>
  <si>
    <t>Физика</t>
  </si>
  <si>
    <t>Обязательная часть циклов ОПОП и раздел «Физическая культура»</t>
  </si>
  <si>
    <t>ОП.00</t>
  </si>
  <si>
    <t xml:space="preserve">Общепрофессиональный  цикл </t>
  </si>
  <si>
    <t>ОП.01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</si>
  <si>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</si>
  <si>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</si>
  <si>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</si>
  <si>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</si>
  <si>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</si>
  <si>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</si>
  <si>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Вариативная часть учебных циклов ППКРС</t>
  </si>
  <si>
    <t>ОП.08</t>
  </si>
  <si>
    <t>П.00</t>
  </si>
  <si>
    <t>Профессиональный цикл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</si>
  <si>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</si>
  <si>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</si>
  <si>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</si>
  <si>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</si>
  <si>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</si>
  <si>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</si>
  <si>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</si>
  <si>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</si>
  <si>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УП.02</t>
  </si>
  <si>
    <t>ПП.02</t>
  </si>
  <si>
    <t>ФК.00</t>
  </si>
  <si>
    <t>ИГА.00</t>
  </si>
  <si>
    <t>Государственная (итоговая) аттестация</t>
  </si>
  <si>
    <t xml:space="preserve">                 Всего</t>
  </si>
  <si>
    <t>дисциплин и МДК</t>
  </si>
  <si>
    <t>учебной практики</t>
  </si>
  <si>
    <t>произв. практики</t>
  </si>
  <si>
    <t>экзаменов</t>
  </si>
  <si>
    <t>дифф. зачетов</t>
  </si>
  <si>
    <t>зачетов</t>
  </si>
  <si>
    <t>Перечень видов учебной деятельности</t>
  </si>
  <si>
    <t>Объем образовательной программы</t>
  </si>
  <si>
    <t>код</t>
  </si>
  <si>
    <t>наименование</t>
  </si>
  <si>
    <t>всего</t>
  </si>
  <si>
    <t>Основы безопасности жизнедеятельности</t>
  </si>
  <si>
    <t>Обществознание (вкл. экономику и право)</t>
  </si>
  <si>
    <t>Консультации для обучающихся по очной форме обучения образовательной организацией из расчета 4 часа на одного обучающегося на каждый учебный год</t>
  </si>
  <si>
    <t>ОП.09</t>
  </si>
  <si>
    <t xml:space="preserve">Выпускная квалификационная работа: выпускная практическая квалификационная работа и письменная экзаменационная работа 
</t>
  </si>
  <si>
    <t>Государственная (итоговая) аттестация: с 15.06 по 22.06</t>
  </si>
  <si>
    <t>Астрономия</t>
  </si>
  <si>
    <t>Литература</t>
  </si>
  <si>
    <t>2;4</t>
  </si>
  <si>
    <t>1;3</t>
  </si>
  <si>
    <t>Учебная практика</t>
  </si>
  <si>
    <t>Производственная практика</t>
  </si>
  <si>
    <t>ОП.10</t>
  </si>
  <si>
    <t>Формы промежуточной аттестации (по семестрам)</t>
  </si>
  <si>
    <t>Нагрузка во взаимодействии с преподавателем</t>
  </si>
  <si>
    <t>Распределение обязательной аудиторной нагрузки (включая обязательную нагрузку и все виды практики в составе профессиональных модулей) по курсам и семестрам (час.в семестре)</t>
  </si>
  <si>
    <t xml:space="preserve">Русский язык </t>
  </si>
  <si>
    <t>Родной язык</t>
  </si>
  <si>
    <t>1;2</t>
  </si>
  <si>
    <t>Черчение</t>
  </si>
  <si>
    <t>1п/а</t>
  </si>
  <si>
    <t>2п/а</t>
  </si>
  <si>
    <t>Охрана труда</t>
  </si>
  <si>
    <t>13п/п</t>
  </si>
  <si>
    <t>Химия</t>
  </si>
  <si>
    <t>Биология</t>
  </si>
  <si>
    <t>3;4</t>
  </si>
  <si>
    <t>2021-2024</t>
  </si>
  <si>
    <t>18.01.27 Машинист технологических насосов и компрессоров</t>
  </si>
  <si>
    <t xml:space="preserve">Техническое черчение </t>
  </si>
  <si>
    <t xml:space="preserve">Электротехника </t>
  </si>
  <si>
    <t xml:space="preserve">Основы материаловедения и технология общеслесарных работ </t>
  </si>
  <si>
    <t>ОП.02</t>
  </si>
  <si>
    <t xml:space="preserve">Основы технической механики </t>
  </si>
  <si>
    <t>Техническое обслуживание и ремонт технологических компрессоров, насосов, компрессорных и насосных установок, оборудования для осушки газа</t>
  </si>
  <si>
    <t xml:space="preserve">Техническое обслуживание и ремонт оборудования и установок </t>
  </si>
  <si>
    <t>Эксплуатация технологических компрессоров, насосов, компрессорных и насосных установок, оборудования для осушки газа</t>
  </si>
  <si>
    <t xml:space="preserve">Эксплуатация оборудования для транспортирования газа, жидкостей и осушки газа </t>
  </si>
  <si>
    <t>Экономика предприятий</t>
  </si>
  <si>
    <t>Теплотехника</t>
  </si>
  <si>
    <t>Основы автоматизации производства</t>
  </si>
  <si>
    <t>3у/п</t>
  </si>
  <si>
    <t>Информатика</t>
  </si>
  <si>
    <t>1 нед.</t>
  </si>
  <si>
    <t>2 п/а</t>
  </si>
  <si>
    <t xml:space="preserve">Технология проектной деятельности </t>
  </si>
  <si>
    <t>Основы профессиональной деятельности</t>
  </si>
  <si>
    <t>Р.1</t>
  </si>
  <si>
    <t>Р.2</t>
  </si>
  <si>
    <t>Р.3</t>
  </si>
  <si>
    <t>Р.4</t>
  </si>
  <si>
    <t>Р.5</t>
  </si>
  <si>
    <t>Математика</t>
  </si>
  <si>
    <t>ОУП.00</t>
  </si>
  <si>
    <t>ОУП.01</t>
  </si>
  <si>
    <t>ОУП.02</t>
  </si>
  <si>
    <t>ОУП.03</t>
  </si>
  <si>
    <t>ОУП.05</t>
  </si>
  <si>
    <t>ОУП.06</t>
  </si>
  <si>
    <t>ОУП.07</t>
  </si>
  <si>
    <t>ОУП.08</t>
  </si>
  <si>
    <t>Общие учебные предметы</t>
  </si>
  <si>
    <t>Учебные предметы по выбору</t>
  </si>
  <si>
    <t>ОУП.04 У</t>
  </si>
  <si>
    <t>УПВ</t>
  </si>
  <si>
    <t>УПВ.01</t>
  </si>
  <si>
    <t>Дополнительные учебные предметы</t>
  </si>
  <si>
    <t>ДУП</t>
  </si>
  <si>
    <t>ДУП.01</t>
  </si>
  <si>
    <t>УПВ.02 У</t>
  </si>
  <si>
    <t>УПВ.03 У</t>
  </si>
  <si>
    <t xml:space="preserve">Индивидуальный проект </t>
  </si>
  <si>
    <t>самостоятельная  работа</t>
  </si>
  <si>
    <t xml:space="preserve">Общеобразовательные учебные дисциплины </t>
  </si>
  <si>
    <t>1;4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</si>
</sst>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 Cyr"/>
      <family val="2"/>
    </font>
    <font>
      <sz val="6"/>
      <name val="Arial Cyr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 style="medium">
        <color rgb="FF000000"/>
      </left>
      <right style="thin">
        <color indexed="8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1" fontId="5" fillId="0" borderId="0" xfId="0" applyNumberFormat="1" applyFont="1" applyAlignment="1">
      <alignment/>
    </xf>
    <xf numFmtId="1" fontId="3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wrapText="1"/>
    </xf>
    <xf numFmtId="1" fontId="3" fillId="0" borderId="19" xfId="0" applyNumberFormat="1" applyFont="1" applyBorder="1" applyAlignment="1">
      <alignment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wrapText="1"/>
    </xf>
    <xf numFmtId="1" fontId="3" fillId="0" borderId="24" xfId="0" applyNumberFormat="1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 horizontal="center" vertical="top" wrapText="1"/>
    </xf>
    <xf numFmtId="1" fontId="4" fillId="0" borderId="27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vertical="top" wrapText="1"/>
    </xf>
    <xf numFmtId="1" fontId="4" fillId="0" borderId="28" xfId="0" applyNumberFormat="1" applyFont="1" applyBorder="1" applyAlignment="1">
      <alignment vertical="top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vertical="top" wrapText="1"/>
    </xf>
    <xf numFmtId="1" fontId="6" fillId="0" borderId="13" xfId="0" applyNumberFormat="1" applyFont="1" applyBorder="1" applyAlignment="1">
      <alignment vertical="top" wrapText="1"/>
    </xf>
    <xf numFmtId="1" fontId="6" fillId="0" borderId="14" xfId="0" applyNumberFormat="1" applyFont="1" applyFill="1" applyBorder="1" applyAlignment="1" applyProtection="1">
      <alignment horizontal="center" vertical="top"/>
      <protection/>
    </xf>
    <xf numFmtId="1" fontId="6" fillId="0" borderId="12" xfId="0" applyNumberFormat="1" applyFont="1" applyBorder="1" applyAlignment="1">
      <alignment wrapText="1"/>
    </xf>
    <xf numFmtId="1" fontId="6" fillId="0" borderId="13" xfId="0" applyNumberFormat="1" applyFont="1" applyBorder="1" applyAlignment="1">
      <alignment wrapText="1"/>
    </xf>
    <xf numFmtId="1" fontId="3" fillId="0" borderId="29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" fontId="3" fillId="0" borderId="30" xfId="0" applyNumberFormat="1" applyFont="1" applyBorder="1" applyAlignment="1">
      <alignment wrapText="1"/>
    </xf>
    <xf numFmtId="1" fontId="3" fillId="0" borderId="31" xfId="0" applyNumberFormat="1" applyFont="1" applyBorder="1" applyAlignment="1">
      <alignment wrapText="1"/>
    </xf>
    <xf numFmtId="1" fontId="3" fillId="0" borderId="32" xfId="0" applyNumberFormat="1" applyFont="1" applyBorder="1" applyAlignment="1">
      <alignment wrapText="1"/>
    </xf>
    <xf numFmtId="1" fontId="3" fillId="0" borderId="33" xfId="0" applyNumberFormat="1" applyFont="1" applyBorder="1" applyAlignment="1">
      <alignment wrapText="1"/>
    </xf>
    <xf numFmtId="1" fontId="3" fillId="0" borderId="34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 vertical="center" wrapText="1"/>
    </xf>
    <xf numFmtId="1" fontId="8" fillId="34" borderId="21" xfId="0" applyNumberFormat="1" applyFont="1" applyFill="1" applyBorder="1" applyAlignment="1">
      <alignment horizontal="center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 wrapText="1"/>
    </xf>
    <xf numFmtId="1" fontId="7" fillId="34" borderId="22" xfId="0" applyNumberFormat="1" applyFont="1" applyFill="1" applyBorder="1" applyAlignment="1">
      <alignment horizontal="center" vertical="center" wrapText="1"/>
    </xf>
    <xf numFmtId="1" fontId="9" fillId="34" borderId="20" xfId="0" applyNumberFormat="1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>
      <alignment horizontal="center" vertical="center"/>
    </xf>
    <xf numFmtId="1" fontId="9" fillId="34" borderId="34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" fontId="12" fillId="0" borderId="0" xfId="0" applyNumberFormat="1" applyFont="1" applyAlignment="1">
      <alignment/>
    </xf>
    <xf numFmtId="1" fontId="3" fillId="35" borderId="22" xfId="0" applyNumberFormat="1" applyFont="1" applyFill="1" applyBorder="1" applyAlignment="1">
      <alignment vertical="top" wrapText="1"/>
    </xf>
    <xf numFmtId="1" fontId="10" fillId="35" borderId="37" xfId="0" applyNumberFormat="1" applyFont="1" applyFill="1" applyBorder="1" applyAlignment="1">
      <alignment wrapText="1"/>
    </xf>
    <xf numFmtId="1" fontId="4" fillId="35" borderId="20" xfId="0" applyNumberFormat="1" applyFont="1" applyFill="1" applyBorder="1" applyAlignment="1">
      <alignment horizontal="center" vertical="center" wrapText="1"/>
    </xf>
    <xf numFmtId="1" fontId="3" fillId="35" borderId="21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center" vertical="center" wrapText="1"/>
    </xf>
    <xf numFmtId="1" fontId="3" fillId="35" borderId="20" xfId="0" applyNumberFormat="1" applyFont="1" applyFill="1" applyBorder="1" applyAlignment="1">
      <alignment horizontal="center" vertical="center" wrapText="1"/>
    </xf>
    <xf numFmtId="1" fontId="3" fillId="35" borderId="21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center" vertical="center"/>
    </xf>
    <xf numFmtId="1" fontId="9" fillId="35" borderId="20" xfId="0" applyNumberFormat="1" applyFont="1" applyFill="1" applyBorder="1" applyAlignment="1">
      <alignment horizontal="center" vertical="center"/>
    </xf>
    <xf numFmtId="1" fontId="9" fillId="35" borderId="21" xfId="0" applyNumberFormat="1" applyFont="1" applyFill="1" applyBorder="1" applyAlignment="1">
      <alignment horizontal="center" vertical="center"/>
    </xf>
    <xf numFmtId="1" fontId="3" fillId="35" borderId="38" xfId="0" applyNumberFormat="1" applyFont="1" applyFill="1" applyBorder="1" applyAlignment="1">
      <alignment vertical="top" wrapText="1"/>
    </xf>
    <xf numFmtId="1" fontId="10" fillId="35" borderId="39" xfId="0" applyNumberFormat="1" applyFont="1" applyFill="1" applyBorder="1" applyAlignment="1">
      <alignment wrapText="1"/>
    </xf>
    <xf numFmtId="1" fontId="4" fillId="35" borderId="40" xfId="0" applyNumberFormat="1" applyFont="1" applyFill="1" applyBorder="1" applyAlignment="1">
      <alignment horizontal="center" vertical="center" wrapText="1"/>
    </xf>
    <xf numFmtId="1" fontId="3" fillId="35" borderId="41" xfId="0" applyNumberFormat="1" applyFont="1" applyFill="1" applyBorder="1" applyAlignment="1">
      <alignment horizontal="center" vertical="center"/>
    </xf>
    <xf numFmtId="1" fontId="4" fillId="35" borderId="41" xfId="0" applyNumberFormat="1" applyFont="1" applyFill="1" applyBorder="1" applyAlignment="1">
      <alignment horizontal="center" vertical="center" wrapText="1"/>
    </xf>
    <xf numFmtId="1" fontId="3" fillId="35" borderId="42" xfId="0" applyNumberFormat="1" applyFont="1" applyFill="1" applyBorder="1" applyAlignment="1">
      <alignment horizontal="center" vertical="center" wrapText="1"/>
    </xf>
    <xf numFmtId="1" fontId="3" fillId="35" borderId="40" xfId="0" applyNumberFormat="1" applyFont="1" applyFill="1" applyBorder="1" applyAlignment="1">
      <alignment horizontal="center" vertical="center"/>
    </xf>
    <xf numFmtId="1" fontId="4" fillId="35" borderId="42" xfId="0" applyNumberFormat="1" applyFont="1" applyFill="1" applyBorder="1" applyAlignment="1">
      <alignment horizontal="center" vertical="center"/>
    </xf>
    <xf numFmtId="1" fontId="3" fillId="35" borderId="43" xfId="0" applyNumberFormat="1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1" fontId="3" fillId="35" borderId="34" xfId="0" applyNumberFormat="1" applyFont="1" applyFill="1" applyBorder="1" applyAlignment="1">
      <alignment horizontal="center" vertical="center"/>
    </xf>
    <xf numFmtId="1" fontId="4" fillId="35" borderId="42" xfId="0" applyNumberFormat="1" applyFont="1" applyFill="1" applyBorder="1" applyAlignment="1">
      <alignment horizontal="center" vertical="center" wrapText="1"/>
    </xf>
    <xf numFmtId="1" fontId="3" fillId="34" borderId="34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left" wrapText="1"/>
    </xf>
    <xf numFmtId="1" fontId="3" fillId="34" borderId="20" xfId="0" applyNumberFormat="1" applyFont="1" applyFill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wrapText="1"/>
    </xf>
    <xf numFmtId="1" fontId="14" fillId="0" borderId="0" xfId="0" applyNumberFormat="1" applyFont="1" applyAlignment="1">
      <alignment/>
    </xf>
    <xf numFmtId="1" fontId="3" fillId="0" borderId="18" xfId="0" applyNumberFormat="1" applyFont="1" applyBorder="1" applyAlignment="1">
      <alignment horizontal="left" vertical="center" wrapText="1"/>
    </xf>
    <xf numFmtId="1" fontId="3" fillId="36" borderId="21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 wrapText="1"/>
    </xf>
    <xf numFmtId="1" fontId="4" fillId="0" borderId="45" xfId="0" applyNumberFormat="1" applyFont="1" applyBorder="1" applyAlignment="1">
      <alignment horizontal="left" vertical="center" wrapText="1"/>
    </xf>
    <xf numFmtId="1" fontId="4" fillId="0" borderId="45" xfId="0" applyNumberFormat="1" applyFont="1" applyBorder="1" applyAlignment="1">
      <alignment wrapText="1"/>
    </xf>
    <xf numFmtId="1" fontId="10" fillId="0" borderId="18" xfId="0" applyNumberFormat="1" applyFont="1" applyBorder="1" applyAlignment="1">
      <alignment wrapText="1"/>
    </xf>
    <xf numFmtId="1" fontId="3" fillId="0" borderId="46" xfId="0" applyNumberFormat="1" applyFont="1" applyBorder="1" applyAlignment="1">
      <alignment horizontal="left" vertical="center" wrapText="1"/>
    </xf>
    <xf numFmtId="1" fontId="10" fillId="0" borderId="47" xfId="0" applyNumberFormat="1" applyFont="1" applyBorder="1" applyAlignment="1">
      <alignment wrapText="1"/>
    </xf>
    <xf numFmtId="1" fontId="3" fillId="37" borderId="18" xfId="0" applyNumberFormat="1" applyFont="1" applyFill="1" applyBorder="1" applyAlignment="1">
      <alignment horizontal="left" vertical="center" wrapText="1"/>
    </xf>
    <xf numFmtId="1" fontId="15" fillId="37" borderId="18" xfId="0" applyNumberFormat="1" applyFont="1" applyFill="1" applyBorder="1" applyAlignment="1">
      <alignment vertical="top" wrapText="1"/>
    </xf>
    <xf numFmtId="1" fontId="3" fillId="37" borderId="48" xfId="0" applyNumberFormat="1" applyFont="1" applyFill="1" applyBorder="1" applyAlignment="1">
      <alignment horizontal="left" vertical="center" wrapText="1"/>
    </xf>
    <xf numFmtId="1" fontId="15" fillId="37" borderId="48" xfId="0" applyNumberFormat="1" applyFont="1" applyFill="1" applyBorder="1" applyAlignment="1">
      <alignment vertical="top" wrapText="1"/>
    </xf>
    <xf numFmtId="1" fontId="3" fillId="0" borderId="23" xfId="0" applyNumberFormat="1" applyFont="1" applyBorder="1" applyAlignment="1">
      <alignment horizontal="center" vertical="center"/>
    </xf>
    <xf numFmtId="1" fontId="3" fillId="0" borderId="18" xfId="0" applyNumberFormat="1" applyFont="1" applyFill="1" applyBorder="1" applyAlignment="1">
      <alignment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 vertical="top" wrapText="1"/>
    </xf>
    <xf numFmtId="1" fontId="4" fillId="0" borderId="28" xfId="0" applyNumberFormat="1" applyFont="1" applyFill="1" applyBorder="1" applyAlignment="1">
      <alignment vertical="top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 wrapText="1"/>
    </xf>
    <xf numFmtId="1" fontId="9" fillId="35" borderId="34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wrapText="1"/>
    </xf>
    <xf numFmtId="1" fontId="3" fillId="0" borderId="40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left" wrapText="1"/>
    </xf>
    <xf numFmtId="1" fontId="4" fillId="0" borderId="55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wrapText="1"/>
    </xf>
    <xf numFmtId="1" fontId="4" fillId="0" borderId="57" xfId="0" applyNumberFormat="1" applyFont="1" applyBorder="1" applyAlignment="1">
      <alignment wrapText="1"/>
    </xf>
    <xf numFmtId="1" fontId="3" fillId="0" borderId="58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 wrapText="1"/>
    </xf>
    <xf numFmtId="1" fontId="4" fillId="0" borderId="60" xfId="0" applyNumberFormat="1" applyFont="1" applyBorder="1" applyAlignment="1">
      <alignment horizontal="center" wrapText="1"/>
    </xf>
    <xf numFmtId="1" fontId="13" fillId="0" borderId="61" xfId="0" applyNumberFormat="1" applyFont="1" applyBorder="1" applyAlignment="1">
      <alignment horizontal="center" vertical="center" wrapText="1"/>
    </xf>
    <xf numFmtId="1" fontId="13" fillId="0" borderId="62" xfId="0" applyNumberFormat="1" applyFont="1" applyBorder="1" applyAlignment="1">
      <alignment horizontal="center" vertical="center" wrapText="1"/>
    </xf>
    <xf numFmtId="1" fontId="13" fillId="0" borderId="63" xfId="0" applyNumberFormat="1" applyFont="1" applyBorder="1" applyAlignment="1">
      <alignment horizontal="center" vertical="center" wrapText="1"/>
    </xf>
    <xf numFmtId="1" fontId="13" fillId="0" borderId="64" xfId="0" applyNumberFormat="1" applyFont="1" applyBorder="1" applyAlignment="1">
      <alignment horizontal="center" vertical="center" wrapText="1"/>
    </xf>
    <xf numFmtId="1" fontId="4" fillId="0" borderId="65" xfId="0" applyNumberFormat="1" applyFont="1" applyBorder="1" applyAlignment="1">
      <alignment horizontal="left" vertical="center" wrapText="1"/>
    </xf>
    <xf numFmtId="1" fontId="3" fillId="0" borderId="66" xfId="0" applyNumberFormat="1" applyFont="1" applyBorder="1" applyAlignment="1">
      <alignment horizontal="center" vertical="center"/>
    </xf>
    <xf numFmtId="1" fontId="3" fillId="0" borderId="67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wrapText="1"/>
    </xf>
    <xf numFmtId="0" fontId="16" fillId="0" borderId="0" xfId="0" applyFont="1" applyAlignment="1">
      <alignment/>
    </xf>
    <xf numFmtId="1" fontId="3" fillId="34" borderId="18" xfId="0" applyNumberFormat="1" applyFont="1" applyFill="1" applyBorder="1" applyAlignment="1">
      <alignment vertical="top" wrapText="1"/>
    </xf>
    <xf numFmtId="1" fontId="3" fillId="34" borderId="18" xfId="0" applyNumberFormat="1" applyFont="1" applyFill="1" applyBorder="1" applyAlignment="1">
      <alignment wrapText="1"/>
    </xf>
    <xf numFmtId="1" fontId="3" fillId="0" borderId="42" xfId="0" applyNumberFormat="1" applyFont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38" borderId="40" xfId="0" applyNumberFormat="1" applyFont="1" applyFill="1" applyBorder="1" applyAlignment="1">
      <alignment horizontal="center" vertical="center"/>
    </xf>
    <xf numFmtId="1" fontId="3" fillId="38" borderId="43" xfId="0" applyNumberFormat="1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3" fillId="0" borderId="69" xfId="0" applyNumberFormat="1" applyFont="1" applyBorder="1" applyAlignment="1">
      <alignment horizontal="center" vertical="center" wrapText="1"/>
    </xf>
    <xf numFmtId="1" fontId="3" fillId="0" borderId="70" xfId="0" applyNumberFormat="1" applyFont="1" applyBorder="1" applyAlignment="1">
      <alignment horizontal="center" vertical="center" wrapText="1"/>
    </xf>
    <xf numFmtId="1" fontId="4" fillId="0" borderId="71" xfId="0" applyNumberFormat="1" applyFont="1" applyBorder="1" applyAlignment="1">
      <alignment horizontal="center" vertical="center" wrapText="1"/>
    </xf>
    <xf numFmtId="1" fontId="10" fillId="35" borderId="20" xfId="0" applyNumberFormat="1" applyFont="1" applyFill="1" applyBorder="1" applyAlignment="1">
      <alignment horizontal="center" vertical="center" wrapText="1"/>
    </xf>
    <xf numFmtId="1" fontId="10" fillId="35" borderId="21" xfId="0" applyNumberFormat="1" applyFont="1" applyFill="1" applyBorder="1" applyAlignment="1">
      <alignment horizontal="center" vertical="center" wrapText="1"/>
    </xf>
    <xf numFmtId="1" fontId="3" fillId="35" borderId="22" xfId="0" applyNumberFormat="1" applyFont="1" applyFill="1" applyBorder="1" applyAlignment="1">
      <alignment horizontal="center" vertical="center" wrapText="1"/>
    </xf>
    <xf numFmtId="1" fontId="10" fillId="35" borderId="40" xfId="0" applyNumberFormat="1" applyFont="1" applyFill="1" applyBorder="1" applyAlignment="1">
      <alignment horizontal="center" vertical="center" wrapText="1"/>
    </xf>
    <xf numFmtId="1" fontId="10" fillId="35" borderId="41" xfId="0" applyNumberFormat="1" applyFont="1" applyFill="1" applyBorder="1" applyAlignment="1">
      <alignment horizontal="center" vertical="center" wrapText="1"/>
    </xf>
    <xf numFmtId="1" fontId="3" fillId="35" borderId="42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4" fillId="35" borderId="4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 vertical="center" wrapText="1"/>
    </xf>
    <xf numFmtId="1" fontId="2" fillId="0" borderId="72" xfId="0" applyNumberFormat="1" applyFont="1" applyBorder="1" applyAlignment="1">
      <alignment horizontal="center"/>
    </xf>
    <xf numFmtId="1" fontId="3" fillId="0" borderId="73" xfId="0" applyNumberFormat="1" applyFont="1" applyBorder="1" applyAlignment="1">
      <alignment horizontal="center" vertical="center" wrapText="1"/>
    </xf>
    <xf numFmtId="1" fontId="3" fillId="0" borderId="74" xfId="0" applyNumberFormat="1" applyFont="1" applyBorder="1" applyAlignment="1">
      <alignment horizontal="center" vertical="center" wrapText="1"/>
    </xf>
    <xf numFmtId="1" fontId="3" fillId="0" borderId="72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vertical="center" wrapText="1"/>
    </xf>
    <xf numFmtId="1" fontId="3" fillId="0" borderId="75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vertical="center" wrapText="1"/>
    </xf>
    <xf numFmtId="1" fontId="4" fillId="0" borderId="76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/>
    </xf>
    <xf numFmtId="1" fontId="3" fillId="0" borderId="77" xfId="0" applyNumberFormat="1" applyFont="1" applyBorder="1" applyAlignment="1">
      <alignment horizontal="center" vertical="center"/>
    </xf>
    <xf numFmtId="1" fontId="3" fillId="0" borderId="78" xfId="0" applyNumberFormat="1" applyFont="1" applyBorder="1" applyAlignment="1">
      <alignment horizontal="center" vertical="center"/>
    </xf>
    <xf numFmtId="1" fontId="3" fillId="0" borderId="63" xfId="0" applyNumberFormat="1" applyFont="1" applyFill="1" applyBorder="1" applyAlignment="1">
      <alignment wrapText="1"/>
    </xf>
    <xf numFmtId="1" fontId="4" fillId="0" borderId="73" xfId="0" applyNumberFormat="1" applyFont="1" applyBorder="1" applyAlignment="1">
      <alignment horizontal="center" vertical="center"/>
    </xf>
    <xf numFmtId="1" fontId="3" fillId="0" borderId="79" xfId="0" applyNumberFormat="1" applyFont="1" applyBorder="1" applyAlignment="1">
      <alignment horizontal="center" vertical="center"/>
    </xf>
    <xf numFmtId="1" fontId="3" fillId="0" borderId="72" xfId="0" applyNumberFormat="1" applyFont="1" applyBorder="1" applyAlignment="1">
      <alignment horizontal="center" vertical="center"/>
    </xf>
    <xf numFmtId="1" fontId="3" fillId="34" borderId="80" xfId="0" applyNumberFormat="1" applyFont="1" applyFill="1" applyBorder="1" applyAlignment="1">
      <alignment horizontal="center" vertical="center"/>
    </xf>
    <xf numFmtId="1" fontId="3" fillId="0" borderId="74" xfId="0" applyNumberFormat="1" applyFont="1" applyBorder="1" applyAlignment="1">
      <alignment horizontal="center" vertical="center"/>
    </xf>
    <xf numFmtId="1" fontId="3" fillId="0" borderId="73" xfId="0" applyNumberFormat="1" applyFont="1" applyBorder="1" applyAlignment="1">
      <alignment horizontal="center" vertical="center"/>
    </xf>
    <xf numFmtId="1" fontId="3" fillId="0" borderId="81" xfId="0" applyNumberFormat="1" applyFont="1" applyBorder="1" applyAlignment="1">
      <alignment vertical="center" wrapText="1"/>
    </xf>
    <xf numFmtId="1" fontId="3" fillId="0" borderId="66" xfId="0" applyNumberFormat="1" applyFont="1" applyBorder="1" applyAlignment="1">
      <alignment vertical="center" wrapText="1"/>
    </xf>
    <xf numFmtId="1" fontId="3" fillId="0" borderId="82" xfId="0" applyNumberFormat="1" applyFont="1" applyBorder="1" applyAlignment="1">
      <alignment wrapText="1"/>
    </xf>
    <xf numFmtId="1" fontId="4" fillId="0" borderId="83" xfId="0" applyNumberFormat="1" applyFont="1" applyBorder="1" applyAlignment="1">
      <alignment wrapText="1"/>
    </xf>
    <xf numFmtId="1" fontId="10" fillId="0" borderId="84" xfId="0" applyNumberFormat="1" applyFont="1" applyBorder="1" applyAlignment="1">
      <alignment horizontal="center" vertical="center" wrapText="1"/>
    </xf>
    <xf numFmtId="1" fontId="10" fillId="0" borderId="85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wrapText="1"/>
    </xf>
    <xf numFmtId="1" fontId="3" fillId="0" borderId="48" xfId="0" applyNumberFormat="1" applyFont="1" applyBorder="1" applyAlignment="1">
      <alignment horizontal="left" vertical="center" wrapText="1"/>
    </xf>
    <xf numFmtId="1" fontId="3" fillId="34" borderId="40" xfId="0" applyNumberFormat="1" applyFont="1" applyFill="1" applyBorder="1" applyAlignment="1">
      <alignment horizontal="center" vertical="center"/>
    </xf>
    <xf numFmtId="1" fontId="3" fillId="34" borderId="41" xfId="0" applyNumberFormat="1" applyFont="1" applyFill="1" applyBorder="1" applyAlignment="1">
      <alignment horizontal="center" vertical="center"/>
    </xf>
    <xf numFmtId="1" fontId="3" fillId="0" borderId="87" xfId="0" applyNumberFormat="1" applyFont="1" applyBorder="1" applyAlignment="1">
      <alignment horizontal="center" vertical="center"/>
    </xf>
    <xf numFmtId="1" fontId="3" fillId="0" borderId="88" xfId="0" applyNumberFormat="1" applyFont="1" applyBorder="1" applyAlignment="1">
      <alignment horizontal="center" vertical="center"/>
    </xf>
    <xf numFmtId="1" fontId="3" fillId="0" borderId="89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 wrapText="1"/>
    </xf>
    <xf numFmtId="1" fontId="3" fillId="0" borderId="88" xfId="0" applyNumberFormat="1" applyFont="1" applyBorder="1" applyAlignment="1">
      <alignment horizontal="center" vertical="center" wrapText="1"/>
    </xf>
    <xf numFmtId="1" fontId="3" fillId="34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55" xfId="0" applyNumberFormat="1" applyFont="1" applyFill="1" applyBorder="1" applyAlignment="1">
      <alignment horizontal="center" vertical="center" wrapText="1"/>
    </xf>
    <xf numFmtId="1" fontId="3" fillId="0" borderId="88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/>
    </xf>
    <xf numFmtId="1" fontId="4" fillId="0" borderId="88" xfId="0" applyNumberFormat="1" applyFont="1" applyBorder="1" applyAlignment="1">
      <alignment horizontal="center" vertical="center" wrapText="1"/>
    </xf>
    <xf numFmtId="1" fontId="3" fillId="35" borderId="23" xfId="0" applyNumberFormat="1" applyFont="1" applyFill="1" applyBorder="1" applyAlignment="1">
      <alignment horizontal="center" vertical="center" wrapText="1"/>
    </xf>
    <xf numFmtId="1" fontId="3" fillId="35" borderId="89" xfId="0" applyNumberFormat="1" applyFont="1" applyFill="1" applyBorder="1" applyAlignment="1">
      <alignment horizontal="center" vertical="center"/>
    </xf>
    <xf numFmtId="1" fontId="3" fillId="35" borderId="23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wrapText="1"/>
    </xf>
    <xf numFmtId="1" fontId="4" fillId="0" borderId="90" xfId="0" applyNumberFormat="1" applyFont="1" applyBorder="1" applyAlignment="1">
      <alignment horizontal="center" wrapText="1"/>
    </xf>
    <xf numFmtId="1" fontId="2" fillId="0" borderId="91" xfId="0" applyNumberFormat="1" applyFont="1" applyBorder="1" applyAlignment="1">
      <alignment horizontal="center"/>
    </xf>
    <xf numFmtId="1" fontId="3" fillId="0" borderId="92" xfId="0" applyNumberFormat="1" applyFont="1" applyBorder="1" applyAlignment="1">
      <alignment horizontal="center" vertical="center" wrapText="1"/>
    </xf>
    <xf numFmtId="1" fontId="3" fillId="0" borderId="93" xfId="0" applyNumberFormat="1" applyFont="1" applyBorder="1" applyAlignment="1">
      <alignment horizontal="center" vertical="center" wrapText="1"/>
    </xf>
    <xf numFmtId="1" fontId="3" fillId="0" borderId="94" xfId="0" applyNumberFormat="1" applyFont="1" applyBorder="1" applyAlignment="1">
      <alignment horizontal="center" vertical="center"/>
    </xf>
    <xf numFmtId="1" fontId="3" fillId="0" borderId="95" xfId="0" applyNumberFormat="1" applyFont="1" applyBorder="1" applyAlignment="1">
      <alignment horizontal="center" vertical="center"/>
    </xf>
    <xf numFmtId="1" fontId="3" fillId="0" borderId="96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3" fillId="0" borderId="97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/>
    </xf>
    <xf numFmtId="1" fontId="3" fillId="0" borderId="85" xfId="0" applyNumberFormat="1" applyFont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99" xfId="0" applyNumberFormat="1" applyFont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39" borderId="21" xfId="0" applyNumberFormat="1" applyFont="1" applyFill="1" applyBorder="1" applyAlignment="1">
      <alignment horizontal="center" vertical="center"/>
    </xf>
    <xf numFmtId="1" fontId="4" fillId="0" borderId="100" xfId="0" applyNumberFormat="1" applyFont="1" applyBorder="1" applyAlignment="1">
      <alignment horizontal="center" vertical="center" textRotation="90" wrapText="1"/>
    </xf>
    <xf numFmtId="1" fontId="4" fillId="0" borderId="101" xfId="0" applyNumberFormat="1" applyFont="1" applyBorder="1" applyAlignment="1">
      <alignment horizontal="center" vertical="center" textRotation="90" wrapText="1"/>
    </xf>
    <xf numFmtId="1" fontId="4" fillId="0" borderId="102" xfId="0" applyNumberFormat="1" applyFont="1" applyBorder="1" applyAlignment="1">
      <alignment horizontal="center" vertical="center" textRotation="90" wrapText="1"/>
    </xf>
    <xf numFmtId="1" fontId="4" fillId="0" borderId="103" xfId="0" applyNumberFormat="1" applyFont="1" applyBorder="1" applyAlignment="1">
      <alignment horizontal="center" vertical="center" textRotation="90" wrapText="1"/>
    </xf>
    <xf numFmtId="1" fontId="4" fillId="0" borderId="44" xfId="0" applyNumberFormat="1" applyFont="1" applyBorder="1" applyAlignment="1">
      <alignment horizontal="center" vertical="center"/>
    </xf>
    <xf numFmtId="1" fontId="4" fillId="0" borderId="104" xfId="0" applyNumberFormat="1" applyFont="1" applyBorder="1" applyAlignment="1">
      <alignment horizontal="center" vertical="center"/>
    </xf>
    <xf numFmtId="1" fontId="4" fillId="0" borderId="9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1" fontId="4" fillId="0" borderId="68" xfId="0" applyNumberFormat="1" applyFont="1" applyBorder="1" applyAlignment="1">
      <alignment wrapText="1"/>
    </xf>
    <xf numFmtId="1" fontId="4" fillId="0" borderId="99" xfId="53" applyNumberFormat="1" applyFont="1" applyBorder="1" applyAlignment="1">
      <alignment horizontal="center" vertical="center" wrapText="1"/>
      <protection/>
    </xf>
    <xf numFmtId="1" fontId="4" fillId="0" borderId="44" xfId="0" applyNumberFormat="1" applyFont="1" applyBorder="1" applyAlignment="1">
      <alignment horizontal="center" vertical="center" wrapText="1"/>
    </xf>
    <xf numFmtId="1" fontId="4" fillId="0" borderId="99" xfId="53" applyNumberFormat="1" applyFont="1" applyBorder="1" applyAlignment="1">
      <alignment horizontal="center" vertical="center" textRotation="90" wrapText="1"/>
      <protection/>
    </xf>
    <xf numFmtId="1" fontId="4" fillId="0" borderId="44" xfId="53" applyNumberFormat="1" applyFont="1" applyBorder="1" applyAlignment="1">
      <alignment horizontal="center" vertical="center" textRotation="90" wrapText="1"/>
      <protection/>
    </xf>
    <xf numFmtId="1" fontId="3" fillId="0" borderId="29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left" vertical="center" wrapText="1"/>
    </xf>
    <xf numFmtId="1" fontId="4" fillId="0" borderId="29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30" xfId="0" applyNumberFormat="1" applyFont="1" applyBorder="1" applyAlignment="1">
      <alignment horizontal="left" vertical="center" wrapText="1"/>
    </xf>
    <xf numFmtId="1" fontId="4" fillId="0" borderId="99" xfId="0" applyNumberFormat="1" applyFont="1" applyBorder="1" applyAlignment="1">
      <alignment horizontal="center" vertical="center" textRotation="90" wrapText="1"/>
    </xf>
    <xf numFmtId="1" fontId="4" fillId="0" borderId="44" xfId="0" applyNumberFormat="1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left" wrapText="1"/>
    </xf>
    <xf numFmtId="0" fontId="3" fillId="0" borderId="86" xfId="0" applyFont="1" applyBorder="1" applyAlignment="1">
      <alignment horizontal="left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4" fillId="0" borderId="99" xfId="0" applyNumberFormat="1" applyFont="1" applyBorder="1" applyAlignment="1">
      <alignment horizontal="center" vertical="center"/>
    </xf>
    <xf numFmtId="1" fontId="4" fillId="0" borderId="105" xfId="0" applyNumberFormat="1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Е ПЛАНЫ НПО 5-05МГ- 22.11; О-11 02.37.8(1);Кондитер34.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25">
      <selection activeCell="C38" sqref="C38"/>
    </sheetView>
  </sheetViews>
  <sheetFormatPr defaultColWidth="9.00390625" defaultRowHeight="12.75" customHeight="1"/>
  <cols>
    <col min="1" max="1" width="8.875" style="1" customWidth="1"/>
    <col min="2" max="2" width="27.875" style="1" customWidth="1"/>
    <col min="3" max="4" width="4.375" style="1" customWidth="1"/>
    <col min="5" max="5" width="4.25390625" style="1" customWidth="1"/>
    <col min="6" max="6" width="5.25390625" style="1" customWidth="1"/>
    <col min="7" max="7" width="5.125" style="1" customWidth="1"/>
    <col min="8" max="12" width="5.25390625" style="1" customWidth="1"/>
    <col min="13" max="13" width="5.375" style="1" customWidth="1"/>
    <col min="14" max="15" width="6.00390625" style="1" customWidth="1"/>
    <col min="16" max="17" width="5.125" style="1" customWidth="1"/>
    <col min="18" max="18" width="6.00390625" style="1" customWidth="1"/>
    <col min="19" max="19" width="5.125" style="1" customWidth="1"/>
    <col min="20" max="21" width="4.75390625" style="1" customWidth="1"/>
    <col min="22" max="22" width="4.375" style="1" customWidth="1"/>
    <col min="23" max="23" width="4.875" style="1" customWidth="1"/>
    <col min="24" max="24" width="4.75390625" style="1" customWidth="1"/>
    <col min="25" max="16384" width="9.125" style="1" customWidth="1"/>
  </cols>
  <sheetData>
    <row r="1" ht="12.75" customHeight="1">
      <c r="A1" s="1" t="s">
        <v>87</v>
      </c>
    </row>
    <row r="2" spans="1:24" ht="13.5" customHeight="1">
      <c r="A2" s="222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48" customHeight="1">
      <c r="A3" s="342" t="s">
        <v>55</v>
      </c>
      <c r="B3" s="342"/>
      <c r="C3" s="345" t="s">
        <v>73</v>
      </c>
      <c r="D3" s="345"/>
      <c r="E3" s="345"/>
      <c r="F3" s="342" t="s">
        <v>56</v>
      </c>
      <c r="G3" s="342"/>
      <c r="H3" s="342"/>
      <c r="I3" s="342"/>
      <c r="J3" s="342" t="s">
        <v>75</v>
      </c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"/>
    </row>
    <row r="4" spans="1:25" ht="54" customHeight="1">
      <c r="A4" s="355" t="s">
        <v>57</v>
      </c>
      <c r="B4" s="342" t="s">
        <v>58</v>
      </c>
      <c r="C4" s="347" t="s">
        <v>6</v>
      </c>
      <c r="D4" s="347" t="s">
        <v>7</v>
      </c>
      <c r="E4" s="347" t="s">
        <v>8</v>
      </c>
      <c r="F4" s="355" t="s">
        <v>59</v>
      </c>
      <c r="G4" s="355" t="s">
        <v>132</v>
      </c>
      <c r="H4" s="342" t="s">
        <v>74</v>
      </c>
      <c r="I4" s="342"/>
      <c r="J4" s="342" t="s">
        <v>0</v>
      </c>
      <c r="K4" s="342"/>
      <c r="L4" s="342"/>
      <c r="M4" s="342"/>
      <c r="N4" s="342" t="s">
        <v>2</v>
      </c>
      <c r="O4" s="342"/>
      <c r="P4" s="342"/>
      <c r="Q4" s="342"/>
      <c r="R4" s="342"/>
      <c r="S4" s="342" t="s">
        <v>4</v>
      </c>
      <c r="T4" s="342"/>
      <c r="U4" s="342"/>
      <c r="V4" s="342"/>
      <c r="W4" s="342"/>
      <c r="X4" s="342"/>
      <c r="Y4" s="3"/>
    </row>
    <row r="5" spans="1:25" ht="18" customHeight="1">
      <c r="A5" s="355"/>
      <c r="B5" s="342"/>
      <c r="C5" s="347"/>
      <c r="D5" s="347"/>
      <c r="E5" s="347"/>
      <c r="F5" s="355"/>
      <c r="G5" s="355"/>
      <c r="H5" s="342" t="s">
        <v>9</v>
      </c>
      <c r="I5" s="355" t="s">
        <v>10</v>
      </c>
      <c r="J5" s="355" t="s">
        <v>11</v>
      </c>
      <c r="K5" s="336" t="s">
        <v>12</v>
      </c>
      <c r="L5" s="337"/>
      <c r="M5" s="355" t="s">
        <v>1</v>
      </c>
      <c r="N5" s="355" t="s">
        <v>13</v>
      </c>
      <c r="O5" s="355"/>
      <c r="P5" s="355" t="s">
        <v>14</v>
      </c>
      <c r="Q5" s="355"/>
      <c r="R5" s="355" t="s">
        <v>3</v>
      </c>
      <c r="S5" s="355" t="s">
        <v>15</v>
      </c>
      <c r="T5" s="355" t="s">
        <v>16</v>
      </c>
      <c r="U5" s="355"/>
      <c r="V5" s="355"/>
      <c r="W5" s="355"/>
      <c r="X5" s="355" t="s">
        <v>5</v>
      </c>
      <c r="Y5" s="3"/>
    </row>
    <row r="6" spans="1:25" ht="38.25" customHeight="1">
      <c r="A6" s="355"/>
      <c r="B6" s="342"/>
      <c r="C6" s="347"/>
      <c r="D6" s="347"/>
      <c r="E6" s="347"/>
      <c r="F6" s="355"/>
      <c r="G6" s="355"/>
      <c r="H6" s="342"/>
      <c r="I6" s="355"/>
      <c r="J6" s="355"/>
      <c r="K6" s="338"/>
      <c r="L6" s="339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"/>
    </row>
    <row r="7" spans="1:25" ht="18.75" customHeight="1">
      <c r="A7" s="355"/>
      <c r="B7" s="342"/>
      <c r="C7" s="347"/>
      <c r="D7" s="347"/>
      <c r="E7" s="347"/>
      <c r="F7" s="355"/>
      <c r="G7" s="355"/>
      <c r="H7" s="342"/>
      <c r="I7" s="355"/>
      <c r="J7" s="342">
        <v>17</v>
      </c>
      <c r="K7" s="340">
        <v>23</v>
      </c>
      <c r="L7" s="340" t="s">
        <v>80</v>
      </c>
      <c r="M7" s="355"/>
      <c r="N7" s="362">
        <v>17</v>
      </c>
      <c r="O7" s="362"/>
      <c r="P7" s="342">
        <v>24</v>
      </c>
      <c r="Q7" s="342"/>
      <c r="R7" s="355"/>
      <c r="S7" s="342">
        <v>17</v>
      </c>
      <c r="T7" s="362">
        <v>20</v>
      </c>
      <c r="U7" s="362"/>
      <c r="V7" s="362"/>
      <c r="W7" s="362"/>
      <c r="X7" s="363"/>
      <c r="Y7" s="3"/>
    </row>
    <row r="8" spans="1:25" ht="40.5" customHeight="1" thickBot="1">
      <c r="A8" s="356"/>
      <c r="B8" s="346"/>
      <c r="C8" s="348"/>
      <c r="D8" s="348"/>
      <c r="E8" s="348"/>
      <c r="F8" s="356"/>
      <c r="G8" s="356"/>
      <c r="H8" s="346"/>
      <c r="I8" s="356"/>
      <c r="J8" s="346"/>
      <c r="K8" s="341"/>
      <c r="L8" s="341"/>
      <c r="M8" s="356"/>
      <c r="N8" s="127">
        <v>16</v>
      </c>
      <c r="O8" s="127" t="s">
        <v>80</v>
      </c>
      <c r="P8" s="127">
        <v>22</v>
      </c>
      <c r="Q8" s="127" t="s">
        <v>81</v>
      </c>
      <c r="R8" s="356"/>
      <c r="S8" s="346"/>
      <c r="T8" s="127">
        <v>5</v>
      </c>
      <c r="U8" s="127" t="s">
        <v>104</v>
      </c>
      <c r="V8" s="127" t="s">
        <v>101</v>
      </c>
      <c r="W8" s="127" t="s">
        <v>83</v>
      </c>
      <c r="X8" s="337"/>
      <c r="Y8" s="3"/>
    </row>
    <row r="9" spans="1:24" s="5" customFormat="1" ht="22.5" customHeight="1" thickBot="1">
      <c r="A9" s="213">
        <v>1</v>
      </c>
      <c r="B9" s="213">
        <v>2</v>
      </c>
      <c r="C9" s="213">
        <v>3</v>
      </c>
      <c r="D9" s="213">
        <v>4</v>
      </c>
      <c r="E9" s="214">
        <v>5</v>
      </c>
      <c r="F9" s="215">
        <v>6</v>
      </c>
      <c r="G9" s="213">
        <v>7</v>
      </c>
      <c r="H9" s="213">
        <v>8</v>
      </c>
      <c r="I9" s="216">
        <v>9</v>
      </c>
      <c r="J9" s="215">
        <v>10</v>
      </c>
      <c r="K9" s="213">
        <v>11</v>
      </c>
      <c r="L9" s="215">
        <v>12</v>
      </c>
      <c r="M9" s="213">
        <v>13</v>
      </c>
      <c r="N9" s="215">
        <v>14</v>
      </c>
      <c r="O9" s="213">
        <v>15</v>
      </c>
      <c r="P9" s="215">
        <v>16</v>
      </c>
      <c r="Q9" s="213">
        <v>17</v>
      </c>
      <c r="R9" s="215">
        <v>18</v>
      </c>
      <c r="S9" s="213">
        <v>19</v>
      </c>
      <c r="T9" s="215">
        <v>20</v>
      </c>
      <c r="U9" s="215">
        <v>22</v>
      </c>
      <c r="V9" s="213">
        <v>23</v>
      </c>
      <c r="W9" s="215">
        <v>24</v>
      </c>
      <c r="X9" s="213">
        <v>25</v>
      </c>
    </row>
    <row r="10" spans="1:24" s="5" customFormat="1" ht="24" customHeight="1" thickBot="1">
      <c r="A10" s="199"/>
      <c r="B10" s="314" t="s">
        <v>133</v>
      </c>
      <c r="C10" s="208"/>
      <c r="D10" s="208"/>
      <c r="E10" s="209"/>
      <c r="F10" s="315">
        <f>F11+F24</f>
        <v>2052</v>
      </c>
      <c r="G10" s="315">
        <f aca="true" t="shared" si="0" ref="G10:R10">G11+G24</f>
        <v>0</v>
      </c>
      <c r="H10" s="315">
        <f t="shared" si="0"/>
        <v>2052</v>
      </c>
      <c r="I10" s="315">
        <f t="shared" si="0"/>
        <v>295</v>
      </c>
      <c r="J10" s="315">
        <f t="shared" si="0"/>
        <v>493</v>
      </c>
      <c r="K10" s="315">
        <f t="shared" si="0"/>
        <v>621</v>
      </c>
      <c r="L10" s="315">
        <f t="shared" si="0"/>
        <v>0</v>
      </c>
      <c r="M10" s="315">
        <f t="shared" si="0"/>
        <v>1114</v>
      </c>
      <c r="N10" s="315">
        <f t="shared" si="0"/>
        <v>432</v>
      </c>
      <c r="O10" s="315">
        <f t="shared" si="0"/>
        <v>0</v>
      </c>
      <c r="P10" s="315">
        <f t="shared" si="0"/>
        <v>506</v>
      </c>
      <c r="Q10" s="315">
        <f t="shared" si="0"/>
        <v>0</v>
      </c>
      <c r="R10" s="315">
        <f t="shared" si="0"/>
        <v>938</v>
      </c>
      <c r="S10" s="268">
        <f aca="true" t="shared" si="1" ref="S10:X10">S11+S24</f>
        <v>0</v>
      </c>
      <c r="T10" s="211">
        <f t="shared" si="1"/>
        <v>0</v>
      </c>
      <c r="U10" s="211">
        <f t="shared" si="1"/>
        <v>0</v>
      </c>
      <c r="V10" s="211">
        <f t="shared" si="1"/>
        <v>0</v>
      </c>
      <c r="W10" s="211">
        <f t="shared" si="1"/>
        <v>0</v>
      </c>
      <c r="X10" s="212">
        <f t="shared" si="1"/>
        <v>0</v>
      </c>
    </row>
    <row r="11" spans="1:24" ht="12.75" customHeight="1" thickBot="1">
      <c r="A11" s="6" t="s">
        <v>113</v>
      </c>
      <c r="B11" s="4" t="s">
        <v>121</v>
      </c>
      <c r="C11" s="7"/>
      <c r="D11" s="8"/>
      <c r="E11" s="9"/>
      <c r="F11" s="269">
        <f>SUM(F12:F23)</f>
        <v>1688</v>
      </c>
      <c r="G11" s="269">
        <f aca="true" t="shared" si="2" ref="G11:P11">SUM(G12:G23)</f>
        <v>0</v>
      </c>
      <c r="H11" s="269">
        <f t="shared" si="2"/>
        <v>1688</v>
      </c>
      <c r="I11" s="269">
        <f t="shared" si="2"/>
        <v>295</v>
      </c>
      <c r="J11" s="269">
        <f t="shared" si="2"/>
        <v>391</v>
      </c>
      <c r="K11" s="269">
        <f t="shared" si="2"/>
        <v>483</v>
      </c>
      <c r="L11" s="269">
        <f t="shared" si="2"/>
        <v>0</v>
      </c>
      <c r="M11" s="269">
        <f t="shared" si="2"/>
        <v>874</v>
      </c>
      <c r="N11" s="269">
        <f t="shared" si="2"/>
        <v>352</v>
      </c>
      <c r="O11" s="269">
        <f t="shared" si="2"/>
        <v>0</v>
      </c>
      <c r="P11" s="269">
        <f t="shared" si="2"/>
        <v>462</v>
      </c>
      <c r="Q11" s="269">
        <f>SUM(Q12:Q23)</f>
        <v>0</v>
      </c>
      <c r="R11" s="269">
        <f>SUM(R12:R23)</f>
        <v>814</v>
      </c>
      <c r="S11" s="189"/>
      <c r="T11" s="189"/>
      <c r="U11" s="189"/>
      <c r="V11" s="57"/>
      <c r="W11" s="57"/>
      <c r="X11" s="210"/>
    </row>
    <row r="12" spans="1:24" ht="15" customHeight="1">
      <c r="A12" s="283" t="s">
        <v>114</v>
      </c>
      <c r="B12" s="23" t="s">
        <v>76</v>
      </c>
      <c r="C12" s="201">
        <v>4</v>
      </c>
      <c r="D12" s="202"/>
      <c r="E12" s="256"/>
      <c r="F12" s="201">
        <f aca="true" t="shared" si="3" ref="F12:F18">G12+H12</f>
        <v>78</v>
      </c>
      <c r="G12" s="202"/>
      <c r="H12" s="203">
        <f>M12+R12</f>
        <v>78</v>
      </c>
      <c r="I12" s="204"/>
      <c r="J12" s="205">
        <v>17</v>
      </c>
      <c r="K12" s="206">
        <v>23</v>
      </c>
      <c r="L12" s="297"/>
      <c r="M12" s="204">
        <f aca="true" t="shared" si="4" ref="M12:M28">J12+K12</f>
        <v>40</v>
      </c>
      <c r="N12" s="205">
        <v>16</v>
      </c>
      <c r="O12" s="207"/>
      <c r="P12" s="206">
        <v>22</v>
      </c>
      <c r="Q12" s="206"/>
      <c r="R12" s="204">
        <f aca="true" t="shared" si="5" ref="R12:R19">N12+P12</f>
        <v>38</v>
      </c>
      <c r="S12" s="205"/>
      <c r="T12" s="206"/>
      <c r="U12" s="206"/>
      <c r="V12" s="206"/>
      <c r="W12" s="206"/>
      <c r="X12" s="204"/>
    </row>
    <row r="13" spans="1:24" ht="15" customHeight="1">
      <c r="A13" s="284" t="s">
        <v>115</v>
      </c>
      <c r="B13" s="23" t="s">
        <v>67</v>
      </c>
      <c r="C13" s="17">
        <v>4</v>
      </c>
      <c r="D13" s="18"/>
      <c r="E13" s="43">
        <v>1</v>
      </c>
      <c r="F13" s="17">
        <f t="shared" si="3"/>
        <v>189</v>
      </c>
      <c r="G13" s="18"/>
      <c r="H13" s="203">
        <f aca="true" t="shared" si="6" ref="H13:H19">M13+R13</f>
        <v>189</v>
      </c>
      <c r="I13" s="21"/>
      <c r="J13" s="20">
        <v>51</v>
      </c>
      <c r="K13" s="19">
        <v>46</v>
      </c>
      <c r="L13" s="142"/>
      <c r="M13" s="21">
        <f t="shared" si="4"/>
        <v>97</v>
      </c>
      <c r="N13" s="20">
        <v>48</v>
      </c>
      <c r="O13" s="73"/>
      <c r="P13" s="19">
        <v>44</v>
      </c>
      <c r="Q13" s="19"/>
      <c r="R13" s="21">
        <f t="shared" si="5"/>
        <v>92</v>
      </c>
      <c r="S13" s="20"/>
      <c r="T13" s="19"/>
      <c r="U13" s="19"/>
      <c r="V13" s="19"/>
      <c r="W13" s="19"/>
      <c r="X13" s="21"/>
    </row>
    <row r="14" spans="1:24" ht="16.5" customHeight="1">
      <c r="A14" s="185" t="s">
        <v>116</v>
      </c>
      <c r="B14" s="16" t="s">
        <v>17</v>
      </c>
      <c r="C14" s="17"/>
      <c r="D14" s="18"/>
      <c r="E14" s="43" t="s">
        <v>68</v>
      </c>
      <c r="F14" s="17">
        <f t="shared" si="3"/>
        <v>217</v>
      </c>
      <c r="G14" s="18"/>
      <c r="H14" s="203">
        <f t="shared" si="6"/>
        <v>217</v>
      </c>
      <c r="I14" s="21">
        <v>218</v>
      </c>
      <c r="J14" s="20">
        <v>34</v>
      </c>
      <c r="K14" s="19">
        <v>69</v>
      </c>
      <c r="L14" s="142"/>
      <c r="M14" s="21">
        <f t="shared" si="4"/>
        <v>103</v>
      </c>
      <c r="N14" s="20">
        <v>48</v>
      </c>
      <c r="O14" s="73"/>
      <c r="P14" s="19">
        <v>66</v>
      </c>
      <c r="Q14" s="19"/>
      <c r="R14" s="21">
        <f t="shared" si="5"/>
        <v>114</v>
      </c>
      <c r="S14" s="20"/>
      <c r="T14" s="19"/>
      <c r="U14" s="19"/>
      <c r="V14" s="19"/>
      <c r="W14" s="19"/>
      <c r="X14" s="21"/>
    </row>
    <row r="15" spans="1:24" ht="16.5" customHeight="1">
      <c r="A15" s="265" t="s">
        <v>123</v>
      </c>
      <c r="B15" s="23" t="s">
        <v>112</v>
      </c>
      <c r="C15" s="201">
        <v>4</v>
      </c>
      <c r="D15" s="202"/>
      <c r="E15" s="256" t="s">
        <v>69</v>
      </c>
      <c r="F15" s="201">
        <f>G15+H15</f>
        <v>322</v>
      </c>
      <c r="G15" s="202"/>
      <c r="H15" s="203">
        <f t="shared" si="6"/>
        <v>322</v>
      </c>
      <c r="I15" s="204"/>
      <c r="J15" s="205">
        <v>85</v>
      </c>
      <c r="K15" s="206">
        <v>69</v>
      </c>
      <c r="L15" s="142"/>
      <c r="M15" s="21">
        <f t="shared" si="4"/>
        <v>154</v>
      </c>
      <c r="N15" s="205">
        <v>80</v>
      </c>
      <c r="O15" s="207"/>
      <c r="P15" s="206">
        <v>88</v>
      </c>
      <c r="Q15" s="206"/>
      <c r="R15" s="204">
        <f>N15+P15</f>
        <v>168</v>
      </c>
      <c r="S15" s="205"/>
      <c r="T15" s="207"/>
      <c r="U15" s="207"/>
      <c r="V15" s="207"/>
      <c r="W15" s="207"/>
      <c r="X15" s="266"/>
    </row>
    <row r="16" spans="1:24" ht="15" customHeight="1">
      <c r="A16" s="185" t="s">
        <v>117</v>
      </c>
      <c r="B16" s="16" t="s">
        <v>18</v>
      </c>
      <c r="C16" s="17"/>
      <c r="D16" s="18"/>
      <c r="E16" s="43" t="s">
        <v>134</v>
      </c>
      <c r="F16" s="17">
        <f t="shared" si="3"/>
        <v>179</v>
      </c>
      <c r="G16" s="18"/>
      <c r="H16" s="203">
        <f t="shared" si="6"/>
        <v>179</v>
      </c>
      <c r="I16" s="21"/>
      <c r="J16" s="20">
        <v>34</v>
      </c>
      <c r="K16" s="19">
        <v>69</v>
      </c>
      <c r="L16" s="142"/>
      <c r="M16" s="21">
        <f t="shared" si="4"/>
        <v>103</v>
      </c>
      <c r="N16" s="20">
        <v>32</v>
      </c>
      <c r="O16" s="73"/>
      <c r="P16" s="19">
        <v>44</v>
      </c>
      <c r="Q16" s="19"/>
      <c r="R16" s="21">
        <f t="shared" si="5"/>
        <v>76</v>
      </c>
      <c r="S16" s="20"/>
      <c r="T16" s="19"/>
      <c r="U16" s="19"/>
      <c r="V16" s="19"/>
      <c r="W16" s="19"/>
      <c r="X16" s="21"/>
    </row>
    <row r="17" spans="1:24" ht="19.5" customHeight="1">
      <c r="A17" s="185" t="s">
        <v>118</v>
      </c>
      <c r="B17" s="267" t="s">
        <v>19</v>
      </c>
      <c r="C17" s="17"/>
      <c r="D17" s="257" t="s">
        <v>69</v>
      </c>
      <c r="E17" s="43" t="s">
        <v>68</v>
      </c>
      <c r="F17" s="17">
        <f t="shared" si="3"/>
        <v>211</v>
      </c>
      <c r="G17" s="18"/>
      <c r="H17" s="203">
        <f t="shared" si="6"/>
        <v>211</v>
      </c>
      <c r="I17" s="21"/>
      <c r="J17" s="20">
        <v>51</v>
      </c>
      <c r="K17" s="19">
        <v>46</v>
      </c>
      <c r="L17" s="142"/>
      <c r="M17" s="21">
        <f t="shared" si="4"/>
        <v>97</v>
      </c>
      <c r="N17" s="20">
        <v>48</v>
      </c>
      <c r="O17" s="73"/>
      <c r="P17" s="19">
        <v>66</v>
      </c>
      <c r="Q17" s="19"/>
      <c r="R17" s="21">
        <f t="shared" si="5"/>
        <v>114</v>
      </c>
      <c r="S17" s="20"/>
      <c r="T17" s="19"/>
      <c r="U17" s="19"/>
      <c r="V17" s="19"/>
      <c r="W17" s="19"/>
      <c r="X17" s="21"/>
    </row>
    <row r="18" spans="1:24" ht="23.25" customHeight="1">
      <c r="A18" s="185" t="s">
        <v>119</v>
      </c>
      <c r="B18" s="16" t="s">
        <v>60</v>
      </c>
      <c r="C18" s="17"/>
      <c r="D18" s="18"/>
      <c r="E18" s="43">
        <v>2</v>
      </c>
      <c r="F18" s="17">
        <f t="shared" si="3"/>
        <v>80</v>
      </c>
      <c r="G18" s="18"/>
      <c r="H18" s="203">
        <f t="shared" si="6"/>
        <v>80</v>
      </c>
      <c r="I18" s="21"/>
      <c r="J18" s="20">
        <v>34</v>
      </c>
      <c r="K18" s="19">
        <v>46</v>
      </c>
      <c r="L18" s="142"/>
      <c r="M18" s="21">
        <f t="shared" si="4"/>
        <v>80</v>
      </c>
      <c r="N18" s="20"/>
      <c r="O18" s="73"/>
      <c r="P18" s="19"/>
      <c r="Q18" s="19"/>
      <c r="R18" s="21">
        <f t="shared" si="5"/>
        <v>0</v>
      </c>
      <c r="S18" s="20"/>
      <c r="T18" s="19"/>
      <c r="U18" s="19"/>
      <c r="V18" s="19"/>
      <c r="W18" s="19"/>
      <c r="X18" s="21"/>
    </row>
    <row r="19" spans="1:24" ht="17.25" customHeight="1" thickBot="1">
      <c r="A19" s="185" t="s">
        <v>120</v>
      </c>
      <c r="B19" s="186" t="s">
        <v>66</v>
      </c>
      <c r="C19" s="316"/>
      <c r="D19" s="317"/>
      <c r="E19" s="318">
        <v>2</v>
      </c>
      <c r="F19" s="17">
        <f>G19+H19</f>
        <v>40</v>
      </c>
      <c r="G19" s="18"/>
      <c r="H19" s="203">
        <f t="shared" si="6"/>
        <v>40</v>
      </c>
      <c r="I19" s="21">
        <v>7</v>
      </c>
      <c r="J19" s="319">
        <v>17</v>
      </c>
      <c r="K19" s="320">
        <v>23</v>
      </c>
      <c r="L19" s="321"/>
      <c r="M19" s="322">
        <f t="shared" si="4"/>
        <v>40</v>
      </c>
      <c r="N19" s="114"/>
      <c r="O19" s="112"/>
      <c r="P19" s="80"/>
      <c r="Q19" s="80"/>
      <c r="R19" s="21">
        <f t="shared" si="5"/>
        <v>0</v>
      </c>
      <c r="S19" s="20"/>
      <c r="T19" s="19"/>
      <c r="U19" s="19"/>
      <c r="V19" s="19"/>
      <c r="W19" s="19"/>
      <c r="X19" s="21"/>
    </row>
    <row r="20" spans="1:24" ht="15.75" customHeight="1" thickBot="1">
      <c r="A20" s="276" t="s">
        <v>124</v>
      </c>
      <c r="B20" s="293" t="s">
        <v>122</v>
      </c>
      <c r="C20" s="261"/>
      <c r="D20" s="262"/>
      <c r="E20" s="263"/>
      <c r="F20" s="264"/>
      <c r="G20" s="262"/>
      <c r="H20" s="277"/>
      <c r="I20" s="278"/>
      <c r="J20" s="56"/>
      <c r="K20" s="57"/>
      <c r="L20" s="57"/>
      <c r="M20" s="323">
        <f t="shared" si="4"/>
        <v>0</v>
      </c>
      <c r="N20" s="280"/>
      <c r="O20" s="280"/>
      <c r="P20" s="280"/>
      <c r="Q20" s="280"/>
      <c r="R20" s="281"/>
      <c r="S20" s="279"/>
      <c r="T20" s="282"/>
      <c r="U20" s="282"/>
      <c r="V20" s="282"/>
      <c r="W20" s="282"/>
      <c r="X20" s="281"/>
    </row>
    <row r="21" spans="1:24" ht="15.75" customHeight="1">
      <c r="A21" s="185" t="s">
        <v>125</v>
      </c>
      <c r="B21" s="23" t="s">
        <v>77</v>
      </c>
      <c r="C21" s="17"/>
      <c r="D21" s="18"/>
      <c r="E21" s="43">
        <v>4</v>
      </c>
      <c r="F21" s="17">
        <f>G21+H21</f>
        <v>78</v>
      </c>
      <c r="G21" s="18"/>
      <c r="H21" s="123">
        <f>M21+R21</f>
        <v>78</v>
      </c>
      <c r="I21" s="21"/>
      <c r="J21" s="13">
        <v>17</v>
      </c>
      <c r="K21" s="12">
        <v>23</v>
      </c>
      <c r="L21" s="12"/>
      <c r="M21" s="14">
        <f t="shared" si="4"/>
        <v>40</v>
      </c>
      <c r="N21" s="20">
        <v>16</v>
      </c>
      <c r="O21" s="73"/>
      <c r="P21" s="19">
        <v>22</v>
      </c>
      <c r="Q21" s="19"/>
      <c r="R21" s="21">
        <f>N21+P21</f>
        <v>38</v>
      </c>
      <c r="S21" s="274"/>
      <c r="T21" s="273"/>
      <c r="U21" s="273"/>
      <c r="V21" s="273"/>
      <c r="W21" s="273"/>
      <c r="X21" s="275"/>
    </row>
    <row r="22" spans="1:24" ht="15.75" customHeight="1" thickBot="1">
      <c r="A22" s="185" t="s">
        <v>129</v>
      </c>
      <c r="B22" s="15" t="s">
        <v>102</v>
      </c>
      <c r="C22" s="17"/>
      <c r="D22" s="18"/>
      <c r="E22" s="43">
        <v>4</v>
      </c>
      <c r="F22" s="17">
        <f>H22+G22</f>
        <v>116</v>
      </c>
      <c r="G22" s="18"/>
      <c r="H22" s="123">
        <f>M22+R22</f>
        <v>116</v>
      </c>
      <c r="I22" s="21">
        <v>60</v>
      </c>
      <c r="J22" s="20">
        <v>17</v>
      </c>
      <c r="K22" s="147">
        <v>23</v>
      </c>
      <c r="L22" s="19"/>
      <c r="M22" s="21">
        <f t="shared" si="4"/>
        <v>40</v>
      </c>
      <c r="N22" s="20">
        <v>32</v>
      </c>
      <c r="O22" s="73"/>
      <c r="P22" s="19">
        <v>44</v>
      </c>
      <c r="Q22" s="142"/>
      <c r="R22" s="21">
        <f>N22+P22</f>
        <v>76</v>
      </c>
      <c r="S22" s="115"/>
      <c r="T22" s="220"/>
      <c r="U22" s="220"/>
      <c r="V22" s="220"/>
      <c r="W22" s="220"/>
      <c r="X22" s="219"/>
    </row>
    <row r="23" spans="1:24" ht="15.75" customHeight="1" thickBot="1">
      <c r="A23" s="185" t="s">
        <v>130</v>
      </c>
      <c r="B23" s="22" t="s">
        <v>20</v>
      </c>
      <c r="C23" s="17">
        <v>4</v>
      </c>
      <c r="D23" s="18"/>
      <c r="E23" s="43">
        <v>2</v>
      </c>
      <c r="F23" s="324">
        <f>G23+H23</f>
        <v>178</v>
      </c>
      <c r="G23" s="18"/>
      <c r="H23" s="123">
        <f>M23+R23</f>
        <v>178</v>
      </c>
      <c r="I23" s="21">
        <v>10</v>
      </c>
      <c r="J23" s="115">
        <v>34</v>
      </c>
      <c r="K23" s="325">
        <v>46</v>
      </c>
      <c r="L23" s="116"/>
      <c r="M23" s="117">
        <f t="shared" si="4"/>
        <v>80</v>
      </c>
      <c r="N23" s="20">
        <v>32</v>
      </c>
      <c r="O23" s="73"/>
      <c r="P23" s="19">
        <v>66</v>
      </c>
      <c r="Q23" s="19"/>
      <c r="R23" s="21">
        <f>N23+P23</f>
        <v>98</v>
      </c>
      <c r="S23" s="20"/>
      <c r="T23" s="73"/>
      <c r="U23" s="73"/>
      <c r="V23" s="73"/>
      <c r="W23" s="73"/>
      <c r="X23" s="218"/>
    </row>
    <row r="24" spans="1:24" ht="15.75" customHeight="1" thickBot="1">
      <c r="A24" s="6" t="s">
        <v>127</v>
      </c>
      <c r="B24" s="4" t="s">
        <v>126</v>
      </c>
      <c r="C24" s="190"/>
      <c r="D24" s="187"/>
      <c r="E24" s="188"/>
      <c r="F24" s="191">
        <f aca="true" t="shared" si="7" ref="F24:K24">SUM(F26:F30)</f>
        <v>364</v>
      </c>
      <c r="G24" s="191">
        <f t="shared" si="7"/>
        <v>0</v>
      </c>
      <c r="H24" s="191">
        <f t="shared" si="7"/>
        <v>364</v>
      </c>
      <c r="I24" s="326">
        <f t="shared" si="7"/>
        <v>0</v>
      </c>
      <c r="J24" s="7">
        <f t="shared" si="7"/>
        <v>102</v>
      </c>
      <c r="K24" s="272">
        <f t="shared" si="7"/>
        <v>138</v>
      </c>
      <c r="L24" s="57"/>
      <c r="M24" s="323">
        <f t="shared" si="4"/>
        <v>240</v>
      </c>
      <c r="N24" s="191">
        <f>SUM(N26:N30)</f>
        <v>80</v>
      </c>
      <c r="O24" s="191">
        <f>SUM(O26:O30)</f>
        <v>0</v>
      </c>
      <c r="P24" s="191">
        <f>SUM(P26:P30)</f>
        <v>44</v>
      </c>
      <c r="Q24" s="191">
        <f>SUM(Q26:Q30)</f>
        <v>0</v>
      </c>
      <c r="R24" s="191">
        <f>SUM(R26:R30)</f>
        <v>124</v>
      </c>
      <c r="S24" s="191">
        <f aca="true" t="shared" si="8" ref="S24:X24">SUM(S26:S30)</f>
        <v>0</v>
      </c>
      <c r="T24" s="191">
        <f t="shared" si="8"/>
        <v>0</v>
      </c>
      <c r="U24" s="191">
        <f t="shared" si="8"/>
        <v>0</v>
      </c>
      <c r="V24" s="191">
        <f t="shared" si="8"/>
        <v>0</v>
      </c>
      <c r="W24" s="191">
        <f t="shared" si="8"/>
        <v>0</v>
      </c>
      <c r="X24" s="191">
        <f t="shared" si="8"/>
        <v>0</v>
      </c>
    </row>
    <row r="25" spans="1:24" ht="23.25" customHeight="1" thickBot="1">
      <c r="A25" s="285" t="s">
        <v>128</v>
      </c>
      <c r="B25" s="286" t="s">
        <v>106</v>
      </c>
      <c r="C25" s="287"/>
      <c r="D25" s="288"/>
      <c r="E25" s="289"/>
      <c r="F25" s="290">
        <f aca="true" t="shared" si="9" ref="F25:K25">F24</f>
        <v>364</v>
      </c>
      <c r="G25" s="290">
        <f t="shared" si="9"/>
        <v>0</v>
      </c>
      <c r="H25" s="290">
        <f t="shared" si="9"/>
        <v>364</v>
      </c>
      <c r="I25" s="290">
        <f t="shared" si="9"/>
        <v>0</v>
      </c>
      <c r="J25" s="327">
        <f t="shared" si="9"/>
        <v>102</v>
      </c>
      <c r="K25" s="328">
        <f t="shared" si="9"/>
        <v>138</v>
      </c>
      <c r="L25" s="329"/>
      <c r="M25" s="330">
        <f t="shared" si="4"/>
        <v>240</v>
      </c>
      <c r="N25" s="290">
        <f>N24</f>
        <v>80</v>
      </c>
      <c r="O25" s="290">
        <f>O24</f>
        <v>0</v>
      </c>
      <c r="P25" s="290">
        <f>P24</f>
        <v>44</v>
      </c>
      <c r="Q25" s="290">
        <f>Q24</f>
        <v>0</v>
      </c>
      <c r="R25" s="290">
        <f>R24</f>
        <v>124</v>
      </c>
      <c r="S25" s="290">
        <f aca="true" t="shared" si="10" ref="S25:X25">S24</f>
        <v>0</v>
      </c>
      <c r="T25" s="290">
        <f t="shared" si="10"/>
        <v>0</v>
      </c>
      <c r="U25" s="290">
        <f t="shared" si="10"/>
        <v>0</v>
      </c>
      <c r="V25" s="290">
        <f t="shared" si="10"/>
        <v>0</v>
      </c>
      <c r="W25" s="290">
        <f t="shared" si="10"/>
        <v>0</v>
      </c>
      <c r="X25" s="290">
        <f t="shared" si="10"/>
        <v>0</v>
      </c>
    </row>
    <row r="26" spans="1:24" ht="15.75" customHeight="1">
      <c r="A26" s="291" t="s">
        <v>107</v>
      </c>
      <c r="B26" s="128" t="s">
        <v>79</v>
      </c>
      <c r="C26" s="10"/>
      <c r="D26" s="11"/>
      <c r="E26" s="36">
        <v>2</v>
      </c>
      <c r="F26" s="10">
        <f>H26+G26</f>
        <v>40</v>
      </c>
      <c r="G26" s="11"/>
      <c r="H26" s="331">
        <f>M26+R26+V26</f>
        <v>40</v>
      </c>
      <c r="I26" s="14"/>
      <c r="J26" s="13">
        <v>17</v>
      </c>
      <c r="K26" s="170">
        <v>23</v>
      </c>
      <c r="L26" s="170"/>
      <c r="M26" s="332">
        <f t="shared" si="4"/>
        <v>40</v>
      </c>
      <c r="N26" s="13"/>
      <c r="O26" s="12"/>
      <c r="P26" s="12"/>
      <c r="Q26" s="12"/>
      <c r="R26" s="14">
        <f>N26+P26</f>
        <v>0</v>
      </c>
      <c r="S26" s="13"/>
      <c r="T26" s="12"/>
      <c r="U26" s="12"/>
      <c r="V26" s="12"/>
      <c r="W26" s="12"/>
      <c r="X26" s="151">
        <f>S26+T26+V26</f>
        <v>0</v>
      </c>
    </row>
    <row r="27" spans="1:24" ht="25.5" customHeight="1">
      <c r="A27" s="292" t="s">
        <v>108</v>
      </c>
      <c r="B27" s="130" t="s">
        <v>61</v>
      </c>
      <c r="C27" s="20" t="s">
        <v>86</v>
      </c>
      <c r="D27" s="18"/>
      <c r="E27" s="43" t="s">
        <v>78</v>
      </c>
      <c r="F27" s="17">
        <f>G27+H27</f>
        <v>156</v>
      </c>
      <c r="G27" s="303"/>
      <c r="H27" s="333">
        <f>M27+R27+V27</f>
        <v>156</v>
      </c>
      <c r="I27" s="218"/>
      <c r="J27" s="20">
        <v>34</v>
      </c>
      <c r="K27" s="147">
        <v>46</v>
      </c>
      <c r="L27" s="147"/>
      <c r="M27" s="334">
        <f t="shared" si="4"/>
        <v>80</v>
      </c>
      <c r="N27" s="114">
        <v>32</v>
      </c>
      <c r="O27" s="80"/>
      <c r="P27" s="80">
        <v>44</v>
      </c>
      <c r="Q27" s="80"/>
      <c r="R27" s="21">
        <f>N27+P27</f>
        <v>76</v>
      </c>
      <c r="S27" s="20"/>
      <c r="T27" s="19"/>
      <c r="U27" s="19"/>
      <c r="V27" s="19"/>
      <c r="W27" s="19"/>
      <c r="X27" s="21"/>
    </row>
    <row r="28" spans="1:24" ht="15.75" customHeight="1">
      <c r="A28" s="292" t="s">
        <v>109</v>
      </c>
      <c r="B28" s="143" t="s">
        <v>84</v>
      </c>
      <c r="C28" s="258"/>
      <c r="D28" s="18"/>
      <c r="E28" s="43">
        <v>3</v>
      </c>
      <c r="F28" s="17">
        <f>G28+H28</f>
        <v>56</v>
      </c>
      <c r="G28" s="303"/>
      <c r="H28" s="333">
        <f>M28+R28+V28</f>
        <v>56</v>
      </c>
      <c r="I28" s="218"/>
      <c r="J28" s="20">
        <v>17</v>
      </c>
      <c r="K28" s="147">
        <v>23</v>
      </c>
      <c r="L28" s="42"/>
      <c r="M28" s="334">
        <f t="shared" si="4"/>
        <v>40</v>
      </c>
      <c r="N28" s="114">
        <v>16</v>
      </c>
      <c r="O28" s="80"/>
      <c r="P28" s="80"/>
      <c r="Q28" s="80"/>
      <c r="R28" s="21">
        <f>N28+P28</f>
        <v>16</v>
      </c>
      <c r="S28" s="20"/>
      <c r="T28" s="19"/>
      <c r="U28" s="19"/>
      <c r="V28" s="19"/>
      <c r="W28" s="19"/>
      <c r="X28" s="21"/>
    </row>
    <row r="29" spans="1:24" ht="16.5" customHeight="1">
      <c r="A29" s="292" t="s">
        <v>110</v>
      </c>
      <c r="B29" s="143" t="s">
        <v>85</v>
      </c>
      <c r="C29" s="258"/>
      <c r="D29" s="18"/>
      <c r="E29" s="43">
        <v>2</v>
      </c>
      <c r="F29" s="17">
        <f>G29+H29</f>
        <v>40</v>
      </c>
      <c r="G29" s="18"/>
      <c r="H29" s="206">
        <f>M29+R29+V29</f>
        <v>40</v>
      </c>
      <c r="I29" s="21"/>
      <c r="J29" s="20">
        <v>17</v>
      </c>
      <c r="K29" s="147">
        <v>23</v>
      </c>
      <c r="L29" s="19"/>
      <c r="M29" s="21">
        <f>J29+K29</f>
        <v>40</v>
      </c>
      <c r="N29" s="114"/>
      <c r="O29" s="80"/>
      <c r="P29" s="80"/>
      <c r="Q29" s="80"/>
      <c r="R29" s="21">
        <f>N29+P29</f>
        <v>0</v>
      </c>
      <c r="S29" s="20"/>
      <c r="T29" s="19"/>
      <c r="U29" s="19"/>
      <c r="V29" s="19"/>
      <c r="W29" s="19"/>
      <c r="X29" s="151">
        <f>S29+T29+V29</f>
        <v>0</v>
      </c>
    </row>
    <row r="30" spans="1:24" ht="15.75" customHeight="1" thickBot="1">
      <c r="A30" s="292" t="s">
        <v>111</v>
      </c>
      <c r="B30" s="294" t="s">
        <v>131</v>
      </c>
      <c r="C30" s="259"/>
      <c r="D30" s="260"/>
      <c r="E30" s="225">
        <v>3</v>
      </c>
      <c r="F30" s="198">
        <f>G30+H30</f>
        <v>72</v>
      </c>
      <c r="G30" s="260"/>
      <c r="H30" s="116">
        <f>M30+R30+V30</f>
        <v>72</v>
      </c>
      <c r="I30" s="117"/>
      <c r="J30" s="115">
        <v>17</v>
      </c>
      <c r="K30" s="325">
        <v>23</v>
      </c>
      <c r="L30" s="116"/>
      <c r="M30" s="117">
        <f>J30+K30</f>
        <v>40</v>
      </c>
      <c r="N30" s="295">
        <v>32</v>
      </c>
      <c r="O30" s="296"/>
      <c r="P30" s="296"/>
      <c r="Q30" s="296"/>
      <c r="R30" s="117">
        <f>N30+P30</f>
        <v>32</v>
      </c>
      <c r="S30" s="115"/>
      <c r="T30" s="116"/>
      <c r="U30" s="116"/>
      <c r="V30" s="116"/>
      <c r="W30" s="116"/>
      <c r="X30" s="117"/>
    </row>
    <row r="31" spans="1:24" ht="24" customHeight="1" thickBot="1">
      <c r="A31" s="25"/>
      <c r="B31" s="26" t="s">
        <v>21</v>
      </c>
      <c r="C31" s="118"/>
      <c r="D31" s="119"/>
      <c r="E31" s="120"/>
      <c r="F31" s="30">
        <f aca="true" t="shared" si="11" ref="F31:N31">F32+F39+F44+F53</f>
        <v>2482</v>
      </c>
      <c r="G31" s="125">
        <f t="shared" si="11"/>
        <v>358</v>
      </c>
      <c r="H31" s="125">
        <f t="shared" si="11"/>
        <v>2124</v>
      </c>
      <c r="I31" s="126">
        <f t="shared" si="11"/>
        <v>308.8</v>
      </c>
      <c r="J31" s="30">
        <f t="shared" si="11"/>
        <v>119</v>
      </c>
      <c r="K31" s="125">
        <f t="shared" si="11"/>
        <v>207</v>
      </c>
      <c r="L31" s="300"/>
      <c r="M31" s="126">
        <f t="shared" si="11"/>
        <v>326</v>
      </c>
      <c r="N31" s="30">
        <f t="shared" si="11"/>
        <v>144</v>
      </c>
      <c r="O31" s="192"/>
      <c r="P31" s="125">
        <f>P32+P39+P44+P53</f>
        <v>286</v>
      </c>
      <c r="Q31" s="125"/>
      <c r="R31" s="126">
        <f aca="true" t="shared" si="12" ref="R31:X31">R32+R39+R44+R53</f>
        <v>430</v>
      </c>
      <c r="S31" s="30">
        <f t="shared" si="12"/>
        <v>612</v>
      </c>
      <c r="T31" s="125">
        <f t="shared" si="12"/>
        <v>180</v>
      </c>
      <c r="U31" s="125">
        <f t="shared" si="12"/>
        <v>0</v>
      </c>
      <c r="V31" s="125">
        <f t="shared" si="12"/>
        <v>108</v>
      </c>
      <c r="W31" s="125">
        <f t="shared" si="12"/>
        <v>468</v>
      </c>
      <c r="X31" s="126">
        <f t="shared" si="12"/>
        <v>1368</v>
      </c>
    </row>
    <row r="32" spans="1:24" ht="17.25" customHeight="1" thickBot="1">
      <c r="A32" s="31" t="s">
        <v>22</v>
      </c>
      <c r="B32" s="32" t="s">
        <v>23</v>
      </c>
      <c r="C32" s="118"/>
      <c r="D32" s="119"/>
      <c r="E32" s="120"/>
      <c r="F32" s="7">
        <f aca="true" t="shared" si="13" ref="F32:X32">SUM(F33:F38)</f>
        <v>348</v>
      </c>
      <c r="G32" s="8">
        <f t="shared" si="13"/>
        <v>116</v>
      </c>
      <c r="H32" s="8">
        <f t="shared" si="13"/>
        <v>232</v>
      </c>
      <c r="I32" s="9">
        <f t="shared" si="13"/>
        <v>85.60000000000001</v>
      </c>
      <c r="J32" s="7">
        <f t="shared" si="13"/>
        <v>17</v>
      </c>
      <c r="K32" s="8">
        <f t="shared" si="13"/>
        <v>23</v>
      </c>
      <c r="L32" s="200"/>
      <c r="M32" s="9">
        <f t="shared" si="13"/>
        <v>40</v>
      </c>
      <c r="N32" s="7">
        <f t="shared" si="13"/>
        <v>32</v>
      </c>
      <c r="O32" s="191"/>
      <c r="P32" s="8">
        <f t="shared" si="13"/>
        <v>0</v>
      </c>
      <c r="Q32" s="8"/>
      <c r="R32" s="9">
        <f t="shared" si="13"/>
        <v>32</v>
      </c>
      <c r="S32" s="7">
        <f t="shared" si="13"/>
        <v>136</v>
      </c>
      <c r="T32" s="8">
        <f t="shared" si="13"/>
        <v>24</v>
      </c>
      <c r="U32" s="8">
        <f t="shared" si="13"/>
        <v>0</v>
      </c>
      <c r="V32" s="8">
        <f t="shared" si="13"/>
        <v>0</v>
      </c>
      <c r="W32" s="8">
        <f t="shared" si="13"/>
        <v>0</v>
      </c>
      <c r="X32" s="9">
        <f t="shared" si="13"/>
        <v>160</v>
      </c>
    </row>
    <row r="33" spans="1:24" ht="12.75" customHeight="1">
      <c r="A33" s="132" t="s">
        <v>24</v>
      </c>
      <c r="B33" s="24" t="s">
        <v>89</v>
      </c>
      <c r="C33" s="33"/>
      <c r="D33" s="34"/>
      <c r="E33" s="232">
        <v>6</v>
      </c>
      <c r="F33" s="10">
        <f aca="true" t="shared" si="14" ref="F33:F38">H33+G33</f>
        <v>60</v>
      </c>
      <c r="G33" s="12">
        <f aca="true" t="shared" si="15" ref="G33:G38">H33/2</f>
        <v>20</v>
      </c>
      <c r="H33" s="35">
        <f aca="true" t="shared" si="16" ref="H33:H38">M33+R33+X33</f>
        <v>40</v>
      </c>
      <c r="I33" s="36">
        <f>H33/100*70</f>
        <v>28</v>
      </c>
      <c r="J33" s="10"/>
      <c r="K33" s="11"/>
      <c r="L33" s="301"/>
      <c r="M33" s="37">
        <f aca="true" t="shared" si="17" ref="M33:M38">J33+K33</f>
        <v>0</v>
      </c>
      <c r="N33" s="38"/>
      <c r="O33" s="74"/>
      <c r="P33" s="39"/>
      <c r="Q33" s="39"/>
      <c r="R33" s="37">
        <f aca="true" t="shared" si="18" ref="R33:R38">N33+P33</f>
        <v>0</v>
      </c>
      <c r="S33" s="38">
        <v>34</v>
      </c>
      <c r="T33" s="74">
        <v>6</v>
      </c>
      <c r="U33" s="74"/>
      <c r="V33" s="39"/>
      <c r="W33" s="39"/>
      <c r="X33" s="37">
        <f aca="true" t="shared" si="19" ref="X33:X38">S33+T33+V33</f>
        <v>40</v>
      </c>
    </row>
    <row r="34" spans="1:24" s="87" customFormat="1" ht="14.25" customHeight="1">
      <c r="A34" s="132" t="s">
        <v>92</v>
      </c>
      <c r="B34" s="15" t="s">
        <v>90</v>
      </c>
      <c r="C34" s="77">
        <v>6</v>
      </c>
      <c r="D34" s="78"/>
      <c r="E34" s="233"/>
      <c r="F34" s="79">
        <f t="shared" si="14"/>
        <v>78</v>
      </c>
      <c r="G34" s="80">
        <f t="shared" si="15"/>
        <v>26</v>
      </c>
      <c r="H34" s="42">
        <f t="shared" si="16"/>
        <v>52</v>
      </c>
      <c r="I34" s="81">
        <f>H34/100*30</f>
        <v>15.600000000000001</v>
      </c>
      <c r="J34" s="79"/>
      <c r="K34" s="82"/>
      <c r="L34" s="302"/>
      <c r="M34" s="83">
        <f t="shared" si="17"/>
        <v>0</v>
      </c>
      <c r="N34" s="84"/>
      <c r="O34" s="86"/>
      <c r="P34" s="85"/>
      <c r="Q34" s="85"/>
      <c r="R34" s="83">
        <f t="shared" si="18"/>
        <v>0</v>
      </c>
      <c r="S34" s="84">
        <v>34</v>
      </c>
      <c r="T34" s="86">
        <v>18</v>
      </c>
      <c r="U34" s="86"/>
      <c r="V34" s="85"/>
      <c r="W34" s="85"/>
      <c r="X34" s="83">
        <f t="shared" si="19"/>
        <v>52</v>
      </c>
    </row>
    <row r="35" spans="1:24" ht="14.25" customHeight="1">
      <c r="A35" s="132" t="s">
        <v>25</v>
      </c>
      <c r="B35" s="15" t="s">
        <v>82</v>
      </c>
      <c r="C35" s="40"/>
      <c r="D35" s="41"/>
      <c r="E35" s="234">
        <v>5</v>
      </c>
      <c r="F35" s="17">
        <f t="shared" si="14"/>
        <v>51</v>
      </c>
      <c r="G35" s="19">
        <f t="shared" si="15"/>
        <v>17</v>
      </c>
      <c r="H35" s="42">
        <f t="shared" si="16"/>
        <v>34</v>
      </c>
      <c r="I35" s="81">
        <f>H35/100*30</f>
        <v>10.200000000000001</v>
      </c>
      <c r="J35" s="17"/>
      <c r="K35" s="18"/>
      <c r="L35" s="303"/>
      <c r="M35" s="44">
        <f t="shared" si="17"/>
        <v>0</v>
      </c>
      <c r="N35" s="45"/>
      <c r="O35" s="75"/>
      <c r="P35" s="46"/>
      <c r="Q35" s="46"/>
      <c r="R35" s="44">
        <f t="shared" si="18"/>
        <v>0</v>
      </c>
      <c r="S35" s="45">
        <v>34</v>
      </c>
      <c r="T35" s="75"/>
      <c r="U35" s="75"/>
      <c r="V35" s="46"/>
      <c r="W35" s="46"/>
      <c r="X35" s="44">
        <f t="shared" si="19"/>
        <v>34</v>
      </c>
    </row>
    <row r="36" spans="1:24" ht="21" customHeight="1">
      <c r="A36" s="132" t="s">
        <v>26</v>
      </c>
      <c r="B36" s="113" t="s">
        <v>91</v>
      </c>
      <c r="C36" s="40">
        <v>2</v>
      </c>
      <c r="D36" s="41"/>
      <c r="E36" s="234"/>
      <c r="F36" s="17">
        <f t="shared" si="14"/>
        <v>60</v>
      </c>
      <c r="G36" s="19">
        <f t="shared" si="15"/>
        <v>20</v>
      </c>
      <c r="H36" s="42">
        <f t="shared" si="16"/>
        <v>40</v>
      </c>
      <c r="I36" s="81">
        <f>H36/100*30</f>
        <v>12</v>
      </c>
      <c r="J36" s="17">
        <v>17</v>
      </c>
      <c r="K36" s="18">
        <v>23</v>
      </c>
      <c r="L36" s="303"/>
      <c r="M36" s="44">
        <f t="shared" si="17"/>
        <v>40</v>
      </c>
      <c r="N36" s="45"/>
      <c r="O36" s="75"/>
      <c r="P36" s="46"/>
      <c r="Q36" s="46"/>
      <c r="R36" s="44">
        <f t="shared" si="18"/>
        <v>0</v>
      </c>
      <c r="S36" s="45"/>
      <c r="T36" s="75"/>
      <c r="U36" s="75"/>
      <c r="V36" s="46"/>
      <c r="W36" s="46"/>
      <c r="X36" s="44">
        <f t="shared" si="19"/>
        <v>0</v>
      </c>
    </row>
    <row r="37" spans="1:24" ht="12.75" customHeight="1">
      <c r="A37" s="132" t="s">
        <v>27</v>
      </c>
      <c r="B37" s="143" t="s">
        <v>93</v>
      </c>
      <c r="C37" s="144"/>
      <c r="D37" s="145"/>
      <c r="E37" s="235">
        <v>5</v>
      </c>
      <c r="F37" s="146">
        <f t="shared" si="14"/>
        <v>51</v>
      </c>
      <c r="G37" s="147">
        <v>17</v>
      </c>
      <c r="H37" s="148">
        <f t="shared" si="16"/>
        <v>34</v>
      </c>
      <c r="I37" s="149">
        <f>H37/100*30</f>
        <v>10.200000000000001</v>
      </c>
      <c r="J37" s="146"/>
      <c r="K37" s="150"/>
      <c r="L37" s="304"/>
      <c r="M37" s="151">
        <f t="shared" si="17"/>
        <v>0</v>
      </c>
      <c r="N37" s="152"/>
      <c r="O37" s="154"/>
      <c r="P37" s="153"/>
      <c r="Q37" s="153"/>
      <c r="R37" s="151">
        <f t="shared" si="18"/>
        <v>0</v>
      </c>
      <c r="S37" s="152">
        <v>34</v>
      </c>
      <c r="T37" s="154"/>
      <c r="U37" s="154"/>
      <c r="V37" s="153"/>
      <c r="W37" s="153"/>
      <c r="X37" s="44">
        <f t="shared" si="19"/>
        <v>34</v>
      </c>
    </row>
    <row r="38" spans="1:24" ht="15.75" customHeight="1" thickBot="1">
      <c r="A38" s="132" t="s">
        <v>28</v>
      </c>
      <c r="B38" s="155" t="s">
        <v>30</v>
      </c>
      <c r="C38" s="144"/>
      <c r="D38" s="145"/>
      <c r="E38" s="235">
        <v>4</v>
      </c>
      <c r="F38" s="146">
        <f t="shared" si="14"/>
        <v>48</v>
      </c>
      <c r="G38" s="147">
        <f t="shared" si="15"/>
        <v>16</v>
      </c>
      <c r="H38" s="148">
        <f t="shared" si="16"/>
        <v>32</v>
      </c>
      <c r="I38" s="149">
        <f>H38/100*30</f>
        <v>9.6</v>
      </c>
      <c r="J38" s="146"/>
      <c r="K38" s="150"/>
      <c r="L38" s="304"/>
      <c r="M38" s="151">
        <f t="shared" si="17"/>
        <v>0</v>
      </c>
      <c r="N38" s="152">
        <v>32</v>
      </c>
      <c r="O38" s="154"/>
      <c r="P38" s="153"/>
      <c r="Q38" s="153"/>
      <c r="R38" s="151">
        <f t="shared" si="18"/>
        <v>32</v>
      </c>
      <c r="S38" s="152"/>
      <c r="T38" s="154"/>
      <c r="U38" s="154"/>
      <c r="V38" s="153"/>
      <c r="W38" s="153"/>
      <c r="X38" s="151">
        <f t="shared" si="19"/>
        <v>0</v>
      </c>
    </row>
    <row r="39" spans="1:24" ht="21.75" customHeight="1" thickBot="1">
      <c r="A39" s="156"/>
      <c r="B39" s="157" t="s">
        <v>31</v>
      </c>
      <c r="C39" s="158"/>
      <c r="D39" s="159"/>
      <c r="E39" s="160"/>
      <c r="F39" s="161">
        <f aca="true" t="shared" si="20" ref="F39:N39">SUM(F40:F43)</f>
        <v>216</v>
      </c>
      <c r="G39" s="162">
        <f t="shared" si="20"/>
        <v>72</v>
      </c>
      <c r="H39" s="162">
        <f t="shared" si="20"/>
        <v>144</v>
      </c>
      <c r="I39" s="163">
        <f t="shared" si="20"/>
        <v>43.2</v>
      </c>
      <c r="J39" s="161">
        <f t="shared" si="20"/>
        <v>0</v>
      </c>
      <c r="K39" s="162">
        <f t="shared" si="20"/>
        <v>0</v>
      </c>
      <c r="L39" s="305"/>
      <c r="M39" s="163">
        <f t="shared" si="20"/>
        <v>0</v>
      </c>
      <c r="N39" s="161">
        <f t="shared" si="20"/>
        <v>0</v>
      </c>
      <c r="O39" s="193"/>
      <c r="P39" s="162">
        <f>SUM(P40:P43)</f>
        <v>0</v>
      </c>
      <c r="Q39" s="162"/>
      <c r="R39" s="163">
        <f aca="true" t="shared" si="21" ref="R39:X39">SUM(R40:R43)</f>
        <v>0</v>
      </c>
      <c r="S39" s="161">
        <f t="shared" si="21"/>
        <v>85</v>
      </c>
      <c r="T39" s="162">
        <f t="shared" si="21"/>
        <v>59</v>
      </c>
      <c r="U39" s="162">
        <f t="shared" si="21"/>
        <v>0</v>
      </c>
      <c r="V39" s="162">
        <f t="shared" si="21"/>
        <v>0</v>
      </c>
      <c r="W39" s="162">
        <f t="shared" si="21"/>
        <v>0</v>
      </c>
      <c r="X39" s="163">
        <f t="shared" si="21"/>
        <v>144</v>
      </c>
    </row>
    <row r="40" spans="1:24" s="87" customFormat="1" ht="15" customHeight="1">
      <c r="A40" s="164" t="s">
        <v>29</v>
      </c>
      <c r="B40" s="197" t="s">
        <v>99</v>
      </c>
      <c r="C40" s="165"/>
      <c r="D40" s="166"/>
      <c r="E40" s="168">
        <v>6</v>
      </c>
      <c r="F40" s="165">
        <f>H40+G40</f>
        <v>55</v>
      </c>
      <c r="G40" s="166">
        <v>18</v>
      </c>
      <c r="H40" s="167">
        <f>M40+R40+X40</f>
        <v>37</v>
      </c>
      <c r="I40" s="168">
        <f>H40/100*30</f>
        <v>11.1</v>
      </c>
      <c r="J40" s="169"/>
      <c r="K40" s="170"/>
      <c r="L40" s="306"/>
      <c r="M40" s="171">
        <f>J40+K40</f>
        <v>0</v>
      </c>
      <c r="N40" s="169"/>
      <c r="O40" s="172"/>
      <c r="P40" s="170"/>
      <c r="Q40" s="170"/>
      <c r="R40" s="171">
        <f>N40+P40</f>
        <v>0</v>
      </c>
      <c r="S40" s="169">
        <v>17</v>
      </c>
      <c r="T40" s="172">
        <v>20</v>
      </c>
      <c r="U40" s="172"/>
      <c r="V40" s="170"/>
      <c r="W40" s="170"/>
      <c r="X40" s="151">
        <f>S40+T40+V40</f>
        <v>37</v>
      </c>
    </row>
    <row r="41" spans="1:24" s="87" customFormat="1" ht="12.75" customHeight="1">
      <c r="A41" s="173" t="s">
        <v>32</v>
      </c>
      <c r="B41" s="15" t="s">
        <v>98</v>
      </c>
      <c r="C41" s="174">
        <v>6</v>
      </c>
      <c r="D41" s="236"/>
      <c r="E41" s="237"/>
      <c r="F41" s="146">
        <f>H41+G41</f>
        <v>50</v>
      </c>
      <c r="G41" s="150">
        <v>18</v>
      </c>
      <c r="H41" s="148">
        <f>M41+R41+X41</f>
        <v>32</v>
      </c>
      <c r="I41" s="149">
        <f>H41/100*30</f>
        <v>9.6</v>
      </c>
      <c r="J41" s="176"/>
      <c r="K41" s="175"/>
      <c r="L41" s="307"/>
      <c r="M41" s="177"/>
      <c r="N41" s="176"/>
      <c r="O41" s="178"/>
      <c r="P41" s="175"/>
      <c r="Q41" s="175"/>
      <c r="R41" s="177"/>
      <c r="S41" s="226">
        <v>17</v>
      </c>
      <c r="T41" s="227">
        <v>15</v>
      </c>
      <c r="U41" s="227"/>
      <c r="V41" s="147"/>
      <c r="W41" s="147"/>
      <c r="X41" s="151">
        <f>S41+T41+V41</f>
        <v>32</v>
      </c>
    </row>
    <row r="42" spans="1:24" s="87" customFormat="1" ht="15.75" customHeight="1">
      <c r="A42" s="173" t="s">
        <v>63</v>
      </c>
      <c r="B42" s="224" t="s">
        <v>105</v>
      </c>
      <c r="C42" s="174"/>
      <c r="D42" s="236"/>
      <c r="E42" s="237">
        <v>6</v>
      </c>
      <c r="F42" s="146">
        <f>H42+G42</f>
        <v>52</v>
      </c>
      <c r="G42" s="150">
        <v>16</v>
      </c>
      <c r="H42" s="148">
        <f>M42+R42+X42</f>
        <v>36</v>
      </c>
      <c r="I42" s="149">
        <f>H42/100*30</f>
        <v>10.799999999999999</v>
      </c>
      <c r="J42" s="176"/>
      <c r="K42" s="175"/>
      <c r="L42" s="307"/>
      <c r="M42" s="177"/>
      <c r="N42" s="176"/>
      <c r="O42" s="178"/>
      <c r="P42" s="175"/>
      <c r="Q42" s="175"/>
      <c r="R42" s="177"/>
      <c r="S42" s="226">
        <v>17</v>
      </c>
      <c r="T42" s="227">
        <v>19</v>
      </c>
      <c r="U42" s="227"/>
      <c r="V42" s="147"/>
      <c r="W42" s="147"/>
      <c r="X42" s="151">
        <f>S42+T42+V42</f>
        <v>36</v>
      </c>
    </row>
    <row r="43" spans="1:24" s="87" customFormat="1" ht="14.25" customHeight="1" thickBot="1">
      <c r="A43" s="173" t="s">
        <v>72</v>
      </c>
      <c r="B43" s="223" t="s">
        <v>100</v>
      </c>
      <c r="C43" s="17"/>
      <c r="D43" s="18"/>
      <c r="E43" s="43">
        <v>6</v>
      </c>
      <c r="F43" s="146">
        <f>H43+G43</f>
        <v>59</v>
      </c>
      <c r="G43" s="150">
        <v>20</v>
      </c>
      <c r="H43" s="42">
        <f>M43+R43+X43</f>
        <v>39</v>
      </c>
      <c r="I43" s="149">
        <f>H43/100*30</f>
        <v>11.700000000000001</v>
      </c>
      <c r="J43" s="20"/>
      <c r="K43" s="19"/>
      <c r="L43" s="142"/>
      <c r="M43" s="50">
        <f>SUM(J43:K43)</f>
        <v>0</v>
      </c>
      <c r="N43" s="51"/>
      <c r="O43" s="194"/>
      <c r="P43" s="49"/>
      <c r="Q43" s="49"/>
      <c r="R43" s="50">
        <f>SUM(N43:Q43)</f>
        <v>0</v>
      </c>
      <c r="S43" s="228">
        <v>34</v>
      </c>
      <c r="T43" s="229">
        <v>5</v>
      </c>
      <c r="U43" s="229"/>
      <c r="V43" s="230"/>
      <c r="W43" s="230"/>
      <c r="X43" s="231">
        <f>S43+T43+V43</f>
        <v>39</v>
      </c>
    </row>
    <row r="44" spans="1:24" ht="14.25" customHeight="1" thickBot="1">
      <c r="A44" s="31" t="s">
        <v>33</v>
      </c>
      <c r="B44" s="32" t="s">
        <v>34</v>
      </c>
      <c r="C44" s="27"/>
      <c r="D44" s="28"/>
      <c r="E44" s="29"/>
      <c r="F44" s="7">
        <f>F45+F49</f>
        <v>1838</v>
      </c>
      <c r="G44" s="8">
        <f aca="true" t="shared" si="22" ref="G44:X44">G45+G49</f>
        <v>130</v>
      </c>
      <c r="H44" s="8">
        <f t="shared" si="22"/>
        <v>1708</v>
      </c>
      <c r="I44" s="200">
        <f t="shared" si="22"/>
        <v>142</v>
      </c>
      <c r="J44" s="7">
        <f t="shared" si="22"/>
        <v>102</v>
      </c>
      <c r="K44" s="8">
        <f t="shared" si="22"/>
        <v>184</v>
      </c>
      <c r="L44" s="8"/>
      <c r="M44" s="8">
        <f t="shared" si="22"/>
        <v>286</v>
      </c>
      <c r="N44" s="191">
        <f t="shared" si="22"/>
        <v>112</v>
      </c>
      <c r="O44" s="8">
        <f t="shared" si="22"/>
        <v>0</v>
      </c>
      <c r="P44" s="8">
        <f t="shared" si="22"/>
        <v>286</v>
      </c>
      <c r="Q44" s="8">
        <f t="shared" si="22"/>
        <v>0</v>
      </c>
      <c r="R44" s="200">
        <f t="shared" si="22"/>
        <v>398</v>
      </c>
      <c r="S44" s="7">
        <f t="shared" si="22"/>
        <v>357</v>
      </c>
      <c r="T44" s="8">
        <f t="shared" si="22"/>
        <v>91</v>
      </c>
      <c r="U44" s="8">
        <f t="shared" si="22"/>
        <v>0</v>
      </c>
      <c r="V44" s="8">
        <f t="shared" si="22"/>
        <v>108</v>
      </c>
      <c r="W44" s="8">
        <f t="shared" si="22"/>
        <v>468</v>
      </c>
      <c r="X44" s="8">
        <f t="shared" si="22"/>
        <v>1024</v>
      </c>
    </row>
    <row r="45" spans="1:24" ht="60.75" customHeight="1" thickBot="1">
      <c r="A45" s="217" t="s">
        <v>35</v>
      </c>
      <c r="B45" s="221" t="s">
        <v>94</v>
      </c>
      <c r="C45" s="238">
        <v>6</v>
      </c>
      <c r="D45" s="239"/>
      <c r="E45" s="240"/>
      <c r="F45" s="7">
        <f aca="true" t="shared" si="23" ref="F45:N45">SUM(F46:F48)</f>
        <v>700</v>
      </c>
      <c r="G45" s="8">
        <f t="shared" si="23"/>
        <v>68</v>
      </c>
      <c r="H45" s="8">
        <f t="shared" si="23"/>
        <v>632</v>
      </c>
      <c r="I45" s="9">
        <f t="shared" si="23"/>
        <v>77</v>
      </c>
      <c r="J45" s="191">
        <f t="shared" si="23"/>
        <v>102</v>
      </c>
      <c r="K45" s="8">
        <f t="shared" si="23"/>
        <v>184</v>
      </c>
      <c r="L45" s="200"/>
      <c r="M45" s="9">
        <f t="shared" si="23"/>
        <v>286</v>
      </c>
      <c r="N45" s="7">
        <f t="shared" si="23"/>
        <v>112</v>
      </c>
      <c r="O45" s="191"/>
      <c r="P45" s="8">
        <f>SUM(P46:P48)</f>
        <v>0</v>
      </c>
      <c r="Q45" s="8"/>
      <c r="R45" s="9">
        <f aca="true" t="shared" si="24" ref="R45:X45">SUM(R46:R48)</f>
        <v>112</v>
      </c>
      <c r="S45" s="7">
        <f t="shared" si="24"/>
        <v>0</v>
      </c>
      <c r="T45" s="8">
        <f t="shared" si="24"/>
        <v>0</v>
      </c>
      <c r="U45" s="8">
        <f t="shared" si="24"/>
        <v>0</v>
      </c>
      <c r="V45" s="8">
        <f t="shared" si="24"/>
        <v>0</v>
      </c>
      <c r="W45" s="8">
        <f t="shared" si="24"/>
        <v>234</v>
      </c>
      <c r="X45" s="9">
        <f t="shared" si="24"/>
        <v>234</v>
      </c>
    </row>
    <row r="46" spans="1:24" ht="25.5" customHeight="1">
      <c r="A46" s="136" t="s">
        <v>36</v>
      </c>
      <c r="B46" s="137" t="s">
        <v>95</v>
      </c>
      <c r="C46" s="241">
        <v>2</v>
      </c>
      <c r="D46" s="242"/>
      <c r="E46" s="243"/>
      <c r="F46" s="10">
        <f>H46+G46</f>
        <v>232</v>
      </c>
      <c r="G46" s="11">
        <v>68</v>
      </c>
      <c r="H46" s="35">
        <f>M46+R46+X46</f>
        <v>164</v>
      </c>
      <c r="I46" s="54">
        <v>77</v>
      </c>
      <c r="J46" s="52">
        <v>102</v>
      </c>
      <c r="K46" s="35">
        <v>46</v>
      </c>
      <c r="L46" s="308"/>
      <c r="M46" s="54">
        <f>J46+K46</f>
        <v>148</v>
      </c>
      <c r="N46" s="52">
        <v>16</v>
      </c>
      <c r="O46" s="195"/>
      <c r="P46" s="35"/>
      <c r="Q46" s="35"/>
      <c r="R46" s="54">
        <f>N46+P46</f>
        <v>16</v>
      </c>
      <c r="S46" s="52"/>
      <c r="T46" s="35"/>
      <c r="U46" s="35"/>
      <c r="V46" s="35"/>
      <c r="W46" s="35"/>
      <c r="X46" s="151">
        <f>S46+T46+V46</f>
        <v>0</v>
      </c>
    </row>
    <row r="47" spans="1:24" ht="12" customHeight="1">
      <c r="A47" s="89" t="s">
        <v>37</v>
      </c>
      <c r="B47" s="90" t="s">
        <v>38</v>
      </c>
      <c r="C47" s="244"/>
      <c r="D47" s="245"/>
      <c r="E47" s="246">
        <v>2</v>
      </c>
      <c r="F47" s="91">
        <f>H47</f>
        <v>234</v>
      </c>
      <c r="G47" s="92"/>
      <c r="H47" s="93">
        <f>M47+R47+X47</f>
        <v>234</v>
      </c>
      <c r="I47" s="94"/>
      <c r="J47" s="95"/>
      <c r="K47" s="96">
        <v>138</v>
      </c>
      <c r="L47" s="309"/>
      <c r="M47" s="97">
        <f>SUM(J47:K47)</f>
        <v>138</v>
      </c>
      <c r="N47" s="98">
        <v>96</v>
      </c>
      <c r="O47" s="196"/>
      <c r="P47" s="99"/>
      <c r="Q47" s="99"/>
      <c r="R47" s="97">
        <f>SUM(N47:Q47)</f>
        <v>96</v>
      </c>
      <c r="S47" s="98"/>
      <c r="T47" s="99"/>
      <c r="U47" s="99"/>
      <c r="V47" s="99"/>
      <c r="W47" s="99"/>
      <c r="X47" s="97"/>
    </row>
    <row r="48" spans="1:24" ht="14.25" customHeight="1" thickBot="1">
      <c r="A48" s="100" t="s">
        <v>39</v>
      </c>
      <c r="B48" s="101" t="s">
        <v>40</v>
      </c>
      <c r="C48" s="247"/>
      <c r="D48" s="248"/>
      <c r="E48" s="249">
        <v>6</v>
      </c>
      <c r="F48" s="102">
        <f>H48</f>
        <v>234</v>
      </c>
      <c r="G48" s="103"/>
      <c r="H48" s="104">
        <f>R48+X48</f>
        <v>234</v>
      </c>
      <c r="I48" s="105"/>
      <c r="J48" s="106"/>
      <c r="K48" s="103"/>
      <c r="L48" s="310"/>
      <c r="M48" s="107"/>
      <c r="N48" s="106"/>
      <c r="O48" s="108"/>
      <c r="P48" s="103"/>
      <c r="Q48" s="103"/>
      <c r="R48" s="107">
        <f>SUM(N48:Q48)</f>
        <v>0</v>
      </c>
      <c r="S48" s="106"/>
      <c r="T48" s="103"/>
      <c r="U48" s="103"/>
      <c r="V48" s="103"/>
      <c r="W48" s="103">
        <v>234</v>
      </c>
      <c r="X48" s="107">
        <f>SUM(S48:W48)</f>
        <v>234</v>
      </c>
    </row>
    <row r="49" spans="1:24" ht="57" customHeight="1">
      <c r="A49" s="133" t="s">
        <v>41</v>
      </c>
      <c r="B49" s="134" t="s">
        <v>96</v>
      </c>
      <c r="C49" s="241">
        <v>6</v>
      </c>
      <c r="D49" s="242"/>
      <c r="E49" s="243"/>
      <c r="F49" s="52">
        <f>F50+F51+F52</f>
        <v>1138</v>
      </c>
      <c r="G49" s="53">
        <f>G50</f>
        <v>62</v>
      </c>
      <c r="H49" s="35">
        <f aca="true" t="shared" si="25" ref="H49:W49">H50+H51+H52</f>
        <v>1076</v>
      </c>
      <c r="I49" s="54">
        <f t="shared" si="25"/>
        <v>65</v>
      </c>
      <c r="J49" s="52">
        <f t="shared" si="25"/>
        <v>0</v>
      </c>
      <c r="K49" s="35">
        <f t="shared" si="25"/>
        <v>0</v>
      </c>
      <c r="L49" s="308"/>
      <c r="M49" s="54">
        <f t="shared" si="25"/>
        <v>0</v>
      </c>
      <c r="N49" s="52">
        <f t="shared" si="25"/>
        <v>0</v>
      </c>
      <c r="O49" s="195"/>
      <c r="P49" s="35">
        <f t="shared" si="25"/>
        <v>286</v>
      </c>
      <c r="Q49" s="35"/>
      <c r="R49" s="54">
        <f t="shared" si="25"/>
        <v>286</v>
      </c>
      <c r="S49" s="52">
        <f t="shared" si="25"/>
        <v>357</v>
      </c>
      <c r="T49" s="35">
        <f t="shared" si="25"/>
        <v>91</v>
      </c>
      <c r="U49" s="35"/>
      <c r="V49" s="35">
        <f t="shared" si="25"/>
        <v>108</v>
      </c>
      <c r="W49" s="35">
        <f t="shared" si="25"/>
        <v>234</v>
      </c>
      <c r="X49" s="54">
        <f>X50+X51+X52</f>
        <v>790</v>
      </c>
    </row>
    <row r="50" spans="1:24" ht="35.25" customHeight="1">
      <c r="A50" s="130" t="s">
        <v>42</v>
      </c>
      <c r="B50" s="135" t="s">
        <v>97</v>
      </c>
      <c r="C50" s="250">
        <v>6</v>
      </c>
      <c r="D50" s="251"/>
      <c r="E50" s="234"/>
      <c r="F50" s="17">
        <f>H50+G50</f>
        <v>208</v>
      </c>
      <c r="G50" s="19">
        <v>62</v>
      </c>
      <c r="H50" s="42">
        <f>M50+R50+X50</f>
        <v>146</v>
      </c>
      <c r="I50" s="43">
        <v>65</v>
      </c>
      <c r="J50" s="20"/>
      <c r="K50" s="19"/>
      <c r="L50" s="142"/>
      <c r="M50" s="50">
        <f>SUM(J50:K50)</f>
        <v>0</v>
      </c>
      <c r="N50" s="51"/>
      <c r="O50" s="194"/>
      <c r="P50" s="49">
        <v>22</v>
      </c>
      <c r="Q50" s="49"/>
      <c r="R50" s="50">
        <f>SUM(N50:Q50)</f>
        <v>22</v>
      </c>
      <c r="S50" s="51">
        <v>51</v>
      </c>
      <c r="T50" s="335">
        <v>73</v>
      </c>
      <c r="U50" s="131"/>
      <c r="V50" s="49"/>
      <c r="W50" s="49"/>
      <c r="X50" s="55">
        <f>SUM(S50:W50)</f>
        <v>124</v>
      </c>
    </row>
    <row r="51" spans="1:24" ht="13.5" customHeight="1">
      <c r="A51" s="138" t="s">
        <v>43</v>
      </c>
      <c r="B51" s="139" t="s">
        <v>70</v>
      </c>
      <c r="C51" s="244"/>
      <c r="D51" s="245"/>
      <c r="E51" s="246">
        <v>6</v>
      </c>
      <c r="F51" s="91">
        <f>H51</f>
        <v>696</v>
      </c>
      <c r="G51" s="96"/>
      <c r="H51" s="93">
        <f>M51+R51+X51</f>
        <v>696</v>
      </c>
      <c r="I51" s="94"/>
      <c r="J51" s="109"/>
      <c r="K51" s="92"/>
      <c r="L51" s="311"/>
      <c r="M51" s="97">
        <f>SUM(J51:K51)</f>
        <v>0</v>
      </c>
      <c r="N51" s="109"/>
      <c r="O51" s="110"/>
      <c r="P51" s="92">
        <v>264</v>
      </c>
      <c r="Q51" s="92"/>
      <c r="R51" s="97">
        <f>SUM(N51:Q51)</f>
        <v>264</v>
      </c>
      <c r="S51" s="109">
        <v>306</v>
      </c>
      <c r="T51" s="92">
        <v>18</v>
      </c>
      <c r="U51" s="92"/>
      <c r="V51" s="92">
        <v>108</v>
      </c>
      <c r="W51" s="92"/>
      <c r="X51" s="97">
        <f>SUM(S51:W51)</f>
        <v>432</v>
      </c>
    </row>
    <row r="52" spans="1:24" ht="14.25" customHeight="1" thickBot="1">
      <c r="A52" s="140" t="s">
        <v>44</v>
      </c>
      <c r="B52" s="141" t="s">
        <v>71</v>
      </c>
      <c r="C52" s="247"/>
      <c r="D52" s="248"/>
      <c r="E52" s="252">
        <v>6</v>
      </c>
      <c r="F52" s="102">
        <f>H52</f>
        <v>234</v>
      </c>
      <c r="G52" s="104"/>
      <c r="H52" s="104">
        <f>M52+R52+X52</f>
        <v>234</v>
      </c>
      <c r="I52" s="111"/>
      <c r="J52" s="106"/>
      <c r="K52" s="103"/>
      <c r="L52" s="310"/>
      <c r="M52" s="107"/>
      <c r="N52" s="106"/>
      <c r="O52" s="108"/>
      <c r="P52" s="103"/>
      <c r="Q52" s="103"/>
      <c r="R52" s="107">
        <f>SUM(N52:Q52)</f>
        <v>0</v>
      </c>
      <c r="S52" s="106"/>
      <c r="T52" s="103"/>
      <c r="U52" s="103"/>
      <c r="V52" s="103"/>
      <c r="W52" s="103">
        <v>234</v>
      </c>
      <c r="X52" s="107">
        <f>SUM(S52:W52)</f>
        <v>234</v>
      </c>
    </row>
    <row r="53" spans="1:24" ht="12.75" customHeight="1" thickBot="1">
      <c r="A53" s="179" t="s">
        <v>45</v>
      </c>
      <c r="B53" s="157" t="s">
        <v>19</v>
      </c>
      <c r="C53" s="253"/>
      <c r="D53" s="254">
        <v>5</v>
      </c>
      <c r="E53" s="255">
        <v>6</v>
      </c>
      <c r="F53" s="161">
        <v>80</v>
      </c>
      <c r="G53" s="271">
        <v>40</v>
      </c>
      <c r="H53" s="272">
        <f>M53+R53+X53</f>
        <v>40</v>
      </c>
      <c r="I53" s="180">
        <v>38</v>
      </c>
      <c r="J53" s="181"/>
      <c r="K53" s="182"/>
      <c r="L53" s="312"/>
      <c r="M53" s="183"/>
      <c r="N53" s="181"/>
      <c r="O53" s="184"/>
      <c r="P53" s="182"/>
      <c r="Q53" s="182"/>
      <c r="R53" s="183">
        <f>SUM(N53:Q53)</f>
        <v>0</v>
      </c>
      <c r="S53" s="181">
        <v>34</v>
      </c>
      <c r="T53" s="184">
        <v>6</v>
      </c>
      <c r="U53" s="184"/>
      <c r="V53" s="182"/>
      <c r="W53" s="182"/>
      <c r="X53" s="183">
        <f>SUM(S53:W53)</f>
        <v>40</v>
      </c>
    </row>
    <row r="54" spans="1:24" ht="21.75" customHeight="1" thickBot="1">
      <c r="A54" s="61" t="s">
        <v>46</v>
      </c>
      <c r="B54" s="32" t="s">
        <v>47</v>
      </c>
      <c r="C54" s="62"/>
      <c r="D54" s="63"/>
      <c r="E54" s="64"/>
      <c r="F54" s="7"/>
      <c r="G54" s="270"/>
      <c r="H54" s="8" t="s">
        <v>103</v>
      </c>
      <c r="I54" s="48"/>
      <c r="J54" s="56"/>
      <c r="K54" s="57"/>
      <c r="L54" s="313"/>
      <c r="M54" s="60"/>
      <c r="N54" s="59"/>
      <c r="O54" s="76"/>
      <c r="P54" s="58"/>
      <c r="Q54" s="58"/>
      <c r="R54" s="60"/>
      <c r="S54" s="59"/>
      <c r="T54" s="76"/>
      <c r="U54" s="76"/>
      <c r="V54" s="58"/>
      <c r="W54" s="58"/>
      <c r="X54" s="60"/>
    </row>
    <row r="55" spans="1:24" ht="13.5" customHeight="1" thickBot="1">
      <c r="A55" s="343" t="s">
        <v>48</v>
      </c>
      <c r="B55" s="344"/>
      <c r="C55" s="65"/>
      <c r="D55" s="66"/>
      <c r="E55" s="47"/>
      <c r="F55" s="7">
        <f aca="true" t="shared" si="26" ref="F55:N55">F10+F31</f>
        <v>4534</v>
      </c>
      <c r="G55" s="8">
        <f t="shared" si="26"/>
        <v>358</v>
      </c>
      <c r="H55" s="8">
        <f t="shared" si="26"/>
        <v>4176</v>
      </c>
      <c r="I55" s="9">
        <f t="shared" si="26"/>
        <v>603.8</v>
      </c>
      <c r="J55" s="7">
        <f t="shared" si="26"/>
        <v>612</v>
      </c>
      <c r="K55" s="8">
        <f t="shared" si="26"/>
        <v>828</v>
      </c>
      <c r="L55" s="200"/>
      <c r="M55" s="9">
        <f t="shared" si="26"/>
        <v>1440</v>
      </c>
      <c r="N55" s="7">
        <f t="shared" si="26"/>
        <v>576</v>
      </c>
      <c r="O55" s="191"/>
      <c r="P55" s="8">
        <f>P10+P31</f>
        <v>792</v>
      </c>
      <c r="Q55" s="8"/>
      <c r="R55" s="9">
        <f aca="true" t="shared" si="27" ref="R55:X55">R10+R31</f>
        <v>1368</v>
      </c>
      <c r="S55" s="7">
        <f t="shared" si="27"/>
        <v>612</v>
      </c>
      <c r="T55" s="8">
        <f t="shared" si="27"/>
        <v>180</v>
      </c>
      <c r="U55" s="8">
        <f t="shared" si="27"/>
        <v>0</v>
      </c>
      <c r="V55" s="8">
        <f t="shared" si="27"/>
        <v>108</v>
      </c>
      <c r="W55" s="8">
        <f t="shared" si="27"/>
        <v>468</v>
      </c>
      <c r="X55" s="9">
        <f t="shared" si="27"/>
        <v>1368</v>
      </c>
    </row>
    <row r="56" spans="1:24" ht="26.25" customHeight="1">
      <c r="A56" s="357" t="s">
        <v>62</v>
      </c>
      <c r="B56" s="357"/>
      <c r="C56" s="357"/>
      <c r="D56" s="357"/>
      <c r="E56" s="357"/>
      <c r="F56" s="357"/>
      <c r="G56" s="358"/>
      <c r="H56" s="361" t="s">
        <v>49</v>
      </c>
      <c r="I56" s="361"/>
      <c r="J56" s="13">
        <f>J55-J57</f>
        <v>612</v>
      </c>
      <c r="K56" s="12">
        <f>K55-K57</f>
        <v>690</v>
      </c>
      <c r="L56" s="298"/>
      <c r="M56" s="121">
        <f>SUM(J56:K56)</f>
        <v>1302</v>
      </c>
      <c r="N56" s="13">
        <f>N55-N57</f>
        <v>480</v>
      </c>
      <c r="O56" s="12">
        <v>0</v>
      </c>
      <c r="P56" s="12">
        <f>P55-P57</f>
        <v>528</v>
      </c>
      <c r="Q56" s="12">
        <v>0</v>
      </c>
      <c r="R56" s="121">
        <f>N56+P56</f>
        <v>1008</v>
      </c>
      <c r="S56" s="13">
        <v>306</v>
      </c>
      <c r="T56" s="12">
        <f>T55-T57</f>
        <v>156</v>
      </c>
      <c r="U56" s="12">
        <v>0</v>
      </c>
      <c r="V56" s="12">
        <v>0</v>
      </c>
      <c r="W56" s="12">
        <v>0</v>
      </c>
      <c r="X56" s="121">
        <f>W56+V56+T56+S56</f>
        <v>462</v>
      </c>
    </row>
    <row r="57" spans="1:24" ht="27.75" customHeight="1">
      <c r="A57" s="352" t="s">
        <v>65</v>
      </c>
      <c r="B57" s="353"/>
      <c r="C57" s="353"/>
      <c r="D57" s="353"/>
      <c r="E57" s="353"/>
      <c r="F57" s="353"/>
      <c r="G57" s="354"/>
      <c r="H57" s="359" t="s">
        <v>50</v>
      </c>
      <c r="I57" s="359"/>
      <c r="J57" s="20">
        <v>0</v>
      </c>
      <c r="K57" s="19">
        <v>138</v>
      </c>
      <c r="L57" s="142"/>
      <c r="M57" s="50">
        <f>SUM(J57:K57)</f>
        <v>138</v>
      </c>
      <c r="N57" s="20">
        <v>96</v>
      </c>
      <c r="O57" s="19">
        <v>0</v>
      </c>
      <c r="P57" s="19">
        <v>264</v>
      </c>
      <c r="Q57" s="19">
        <v>0</v>
      </c>
      <c r="R57" s="50">
        <f>SUM(N57:Q57)</f>
        <v>360</v>
      </c>
      <c r="S57" s="20">
        <v>306</v>
      </c>
      <c r="T57" s="19">
        <v>24</v>
      </c>
      <c r="U57" s="19">
        <v>0</v>
      </c>
      <c r="V57" s="19">
        <v>108</v>
      </c>
      <c r="W57" s="19">
        <v>0</v>
      </c>
      <c r="X57" s="50">
        <f>SUM(S57:W57)</f>
        <v>438</v>
      </c>
    </row>
    <row r="58" spans="1:24" ht="21" customHeight="1">
      <c r="A58" s="349" t="s">
        <v>64</v>
      </c>
      <c r="B58" s="350"/>
      <c r="C58" s="350"/>
      <c r="D58" s="350"/>
      <c r="E58" s="350"/>
      <c r="F58" s="350"/>
      <c r="G58" s="351"/>
      <c r="H58" s="359" t="s">
        <v>51</v>
      </c>
      <c r="I58" s="359"/>
      <c r="J58" s="20">
        <v>0</v>
      </c>
      <c r="K58" s="19">
        <v>0</v>
      </c>
      <c r="L58" s="142"/>
      <c r="M58" s="50">
        <f>SUM(J58:K58)</f>
        <v>0</v>
      </c>
      <c r="N58" s="20">
        <v>0</v>
      </c>
      <c r="O58" s="19">
        <v>0</v>
      </c>
      <c r="P58" s="19">
        <v>0</v>
      </c>
      <c r="Q58" s="19">
        <v>0</v>
      </c>
      <c r="R58" s="50">
        <v>0</v>
      </c>
      <c r="S58" s="122">
        <v>0</v>
      </c>
      <c r="T58" s="123">
        <v>0</v>
      </c>
      <c r="U58" s="123">
        <v>0</v>
      </c>
      <c r="V58" s="19">
        <v>0</v>
      </c>
      <c r="W58" s="19">
        <v>468</v>
      </c>
      <c r="X58" s="50">
        <f>W58+V58+T58+S58</f>
        <v>468</v>
      </c>
    </row>
    <row r="59" spans="1:24" ht="13.5" customHeight="1">
      <c r="A59" s="67"/>
      <c r="B59" s="68"/>
      <c r="C59" s="68"/>
      <c r="D59" s="68"/>
      <c r="E59" s="68"/>
      <c r="F59" s="68"/>
      <c r="G59" s="69"/>
      <c r="H59" s="359" t="s">
        <v>52</v>
      </c>
      <c r="I59" s="359"/>
      <c r="J59" s="20">
        <v>0</v>
      </c>
      <c r="K59" s="19">
        <v>0</v>
      </c>
      <c r="L59" s="142"/>
      <c r="M59" s="50">
        <f>SUM(J59:K59)</f>
        <v>0</v>
      </c>
      <c r="N59" s="20">
        <v>2</v>
      </c>
      <c r="O59" s="19">
        <v>0</v>
      </c>
      <c r="P59" s="19">
        <v>4</v>
      </c>
      <c r="Q59" s="19">
        <v>0</v>
      </c>
      <c r="R59" s="50">
        <v>6</v>
      </c>
      <c r="S59" s="20">
        <v>1</v>
      </c>
      <c r="T59" s="19">
        <v>5</v>
      </c>
      <c r="U59" s="19">
        <v>0</v>
      </c>
      <c r="V59" s="19">
        <v>0</v>
      </c>
      <c r="W59" s="19">
        <v>0</v>
      </c>
      <c r="X59" s="21">
        <v>6</v>
      </c>
    </row>
    <row r="60" spans="1:24" ht="15" customHeight="1">
      <c r="A60" s="67"/>
      <c r="B60" s="68"/>
      <c r="C60" s="68"/>
      <c r="D60" s="68"/>
      <c r="E60" s="68"/>
      <c r="F60" s="68"/>
      <c r="G60" s="69"/>
      <c r="H60" s="359" t="s">
        <v>53</v>
      </c>
      <c r="I60" s="359"/>
      <c r="J60" s="20">
        <v>4</v>
      </c>
      <c r="K60" s="19">
        <v>6</v>
      </c>
      <c r="L60" s="142"/>
      <c r="M60" s="50">
        <v>10</v>
      </c>
      <c r="N60" s="20">
        <v>3</v>
      </c>
      <c r="O60" s="19">
        <v>0</v>
      </c>
      <c r="P60" s="19">
        <v>7</v>
      </c>
      <c r="Q60" s="19">
        <v>0</v>
      </c>
      <c r="R60" s="50">
        <v>10</v>
      </c>
      <c r="S60" s="20">
        <v>4</v>
      </c>
      <c r="T60" s="19">
        <v>3</v>
      </c>
      <c r="U60" s="19">
        <v>0</v>
      </c>
      <c r="V60" s="19">
        <v>0</v>
      </c>
      <c r="W60" s="19">
        <v>0</v>
      </c>
      <c r="X60" s="21">
        <v>7</v>
      </c>
    </row>
    <row r="61" spans="1:24" ht="16.5" customHeight="1" thickBot="1">
      <c r="A61" s="70"/>
      <c r="B61" s="71"/>
      <c r="C61" s="71"/>
      <c r="D61" s="71"/>
      <c r="E61" s="71"/>
      <c r="F61" s="71"/>
      <c r="G61" s="72"/>
      <c r="H61" s="360" t="s">
        <v>54</v>
      </c>
      <c r="I61" s="360"/>
      <c r="J61" s="115">
        <v>0</v>
      </c>
      <c r="K61" s="116">
        <v>0</v>
      </c>
      <c r="L61" s="299"/>
      <c r="M61" s="124">
        <v>0</v>
      </c>
      <c r="N61" s="115">
        <v>0</v>
      </c>
      <c r="O61" s="116">
        <v>0</v>
      </c>
      <c r="P61" s="116">
        <v>0</v>
      </c>
      <c r="Q61" s="116">
        <v>0</v>
      </c>
      <c r="R61" s="124">
        <v>0</v>
      </c>
      <c r="S61" s="115">
        <v>0</v>
      </c>
      <c r="T61" s="116">
        <v>0</v>
      </c>
      <c r="U61" s="116">
        <v>0</v>
      </c>
      <c r="V61" s="116">
        <v>0</v>
      </c>
      <c r="W61" s="116">
        <v>0</v>
      </c>
      <c r="X61" s="117">
        <v>0</v>
      </c>
    </row>
    <row r="63" spans="1:22" ht="17.25" customHeight="1">
      <c r="A63" s="129"/>
      <c r="V63" s="88"/>
    </row>
    <row r="64" ht="17.25" customHeight="1">
      <c r="A64" s="129"/>
    </row>
    <row r="65" ht="17.25" customHeight="1">
      <c r="A65" s="129"/>
    </row>
    <row r="66" ht="17.25" customHeight="1">
      <c r="A66" s="129"/>
    </row>
  </sheetData>
  <sheetProtection selectLockedCells="1" selectUnlockedCells="1"/>
  <mergeCells count="43">
    <mergeCell ref="T7:W7"/>
    <mergeCell ref="T5:W6"/>
    <mergeCell ref="X5:X8"/>
    <mergeCell ref="S5:S6"/>
    <mergeCell ref="J7:J8"/>
    <mergeCell ref="D4:D8"/>
    <mergeCell ref="E4:E8"/>
    <mergeCell ref="I5:I8"/>
    <mergeCell ref="J5:J6"/>
    <mergeCell ref="M5:M8"/>
    <mergeCell ref="S7:S8"/>
    <mergeCell ref="R5:R8"/>
    <mergeCell ref="P7:Q7"/>
    <mergeCell ref="P5:Q6"/>
    <mergeCell ref="N7:O7"/>
    <mergeCell ref="N5:O6"/>
    <mergeCell ref="A56:G56"/>
    <mergeCell ref="H60:I60"/>
    <mergeCell ref="H61:I61"/>
    <mergeCell ref="H56:I56"/>
    <mergeCell ref="H57:I57"/>
    <mergeCell ref="H58:I58"/>
    <mergeCell ref="H59:I59"/>
    <mergeCell ref="C4:C8"/>
    <mergeCell ref="K7:K8"/>
    <mergeCell ref="A58:G58"/>
    <mergeCell ref="H4:I4"/>
    <mergeCell ref="A57:G57"/>
    <mergeCell ref="A4:A8"/>
    <mergeCell ref="J4:M4"/>
    <mergeCell ref="F4:F8"/>
    <mergeCell ref="G4:G8"/>
    <mergeCell ref="H5:H8"/>
    <mergeCell ref="K5:L6"/>
    <mergeCell ref="L7:L8"/>
    <mergeCell ref="S4:X4"/>
    <mergeCell ref="A55:B55"/>
    <mergeCell ref="J3:X3"/>
    <mergeCell ref="N4:R4"/>
    <mergeCell ref="F3:I3"/>
    <mergeCell ref="A3:B3"/>
    <mergeCell ref="C3:E3"/>
    <mergeCell ref="B4:B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2021-10-15T10:48:29Z</cp:lastPrinted>
  <dcterms:modified xsi:type="dcterms:W3CDTF">2022-04-06T03:04:03Z</dcterms:modified>
  <cp:category/>
  <cp:version/>
  <cp:contentType/>
  <cp:contentStatus/>
</cp:coreProperties>
</file>